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siiv1\OneDrive - Univerzita Hradec Králové\SV\SV 23\Komise\"/>
    </mc:Choice>
  </mc:AlternateContent>
  <bookViews>
    <workbookView xWindow="-105" yWindow="-105" windowWidth="23250" windowHeight="12570"/>
  </bookViews>
  <sheets>
    <sheet name="1. kolo" sheetId="1" r:id="rId1"/>
  </sheets>
  <definedNames>
    <definedName name="_xlnm._FilterDatabase" localSheetId="0" hidden="1">'1. kolo'!$A$3:$S$32</definedName>
    <definedName name="_Hlk30795219" localSheetId="0">'1. kolo'!$E$27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F36" i="1"/>
  <c r="F39" i="1"/>
  <c r="F34" i="1"/>
  <c r="S29" i="1" l="1"/>
  <c r="S31" i="1"/>
  <c r="S21" i="1"/>
  <c r="S26" i="1"/>
  <c r="S19" i="1"/>
  <c r="S30" i="1"/>
  <c r="S13" i="1"/>
  <c r="S14" i="1"/>
  <c r="S17" i="1"/>
  <c r="S10" i="1"/>
  <c r="S18" i="1"/>
  <c r="S8" i="1"/>
  <c r="S28" i="1"/>
  <c r="S12" i="1" l="1"/>
  <c r="S16" i="1"/>
  <c r="S6" i="1"/>
  <c r="S25" i="1"/>
  <c r="S24" i="1"/>
  <c r="S7" i="1"/>
  <c r="S4" i="1"/>
  <c r="S15" i="1"/>
  <c r="S22" i="1"/>
  <c r="S23" i="1"/>
  <c r="S5" i="1"/>
  <c r="S11" i="1"/>
  <c r="S9" i="1"/>
  <c r="S32" i="1"/>
  <c r="S27" i="1"/>
  <c r="S20" i="1"/>
  <c r="F40" i="1" l="1"/>
</calcChain>
</file>

<file path=xl/sharedStrings.xml><?xml version="1.0" encoding="utf-8"?>
<sst xmlns="http://schemas.openxmlformats.org/spreadsheetml/2006/main" count="189" uniqueCount="151">
  <si>
    <t xml:space="preserve"> HODNOCENÍ (bodování 6 - 30 bodů celkem každý hodnotitel)</t>
  </si>
  <si>
    <t>pracoviště</t>
  </si>
  <si>
    <t>řešitel/ka</t>
  </si>
  <si>
    <t>školitel/ka (student)</t>
  </si>
  <si>
    <t>název projektu</t>
  </si>
  <si>
    <t>požadovaná částka</t>
  </si>
  <si>
    <t>očekávaný publikační výstup</t>
  </si>
  <si>
    <t>přidělená částka</t>
  </si>
  <si>
    <t>poznámka</t>
  </si>
  <si>
    <t>hlasování</t>
  </si>
  <si>
    <t>Hodnotitel 1</t>
  </si>
  <si>
    <t>bodový průměr</t>
  </si>
  <si>
    <t>KARCH</t>
  </si>
  <si>
    <t>HÚ</t>
  </si>
  <si>
    <t>KFSV</t>
  </si>
  <si>
    <t>POŽADAVKY CELKEM</t>
  </si>
  <si>
    <t>ČÁSTKA K ROZDĚLENÍ</t>
  </si>
  <si>
    <t>ORGANIZACE SGS</t>
  </si>
  <si>
    <t>Do druhého kola</t>
  </si>
  <si>
    <t>1x Jsc</t>
  </si>
  <si>
    <t>KPOL</t>
  </si>
  <si>
    <t>Mgr. Tadeáš Vala</t>
  </si>
  <si>
    <t>KPVHA</t>
  </si>
  <si>
    <t>M</t>
  </si>
  <si>
    <t>Německojazyčné písemnictví a vzdělávání v Čechách na přelomu 18. a 19. století</t>
  </si>
  <si>
    <t>doc. Martin Šandera</t>
  </si>
  <si>
    <t>Mgr. Klára Burianová</t>
  </si>
  <si>
    <t>1x Jost</t>
  </si>
  <si>
    <t>1x Jimp, 1x Jsc</t>
  </si>
  <si>
    <t>Mgr. David Nykodým</t>
  </si>
  <si>
    <t>M, D</t>
  </si>
  <si>
    <t>doc. Karel Kouba</t>
  </si>
  <si>
    <t>Mgr. Vojtěch Zábojník</t>
  </si>
  <si>
    <t>Mgr. Michal Hubálek</t>
  </si>
  <si>
    <t>2x Jost</t>
  </si>
  <si>
    <t>Richard Andoh, M.A.</t>
  </si>
  <si>
    <t>dr. Vít Šimral (dr. Vodová)</t>
  </si>
  <si>
    <t>Effectiveness of Investigative Journalism in Combating Corruption: Evidence from Emerging Democracies in the Context of Ghana</t>
  </si>
  <si>
    <t>dr. Pavla Dočekalová</t>
  </si>
  <si>
    <t>Genderová vyváženost v rozhodování na vysokých školách – případ akademických senátů veřejných vysokých škol v ČR</t>
  </si>
  <si>
    <t>mgr. Jakub Zbýtovský - doc. Vlastimil Fiala</t>
  </si>
  <si>
    <t>Džihádismus a strategie boje roti terorismu v afrických zemích</t>
  </si>
  <si>
    <t>1x Jsc/Jimp</t>
  </si>
  <si>
    <t>Teshome Mangesha Marra</t>
  </si>
  <si>
    <t>dr. Jan Prouza</t>
  </si>
  <si>
    <t>Conflict Trends in cross-borderlands between Ethiopia and Susan, 1930-2022</t>
  </si>
  <si>
    <t>Mgr. Elvin Fabilena</t>
  </si>
  <si>
    <t>The impact of the Nicaraguan authoritarian regime on the de-democratization processes at the local and regional level in Nicaragua between 2012 and 2022</t>
  </si>
  <si>
    <t>dr. Pavlína Springerová</t>
  </si>
  <si>
    <t>¡Libres Ya! Boj za svobodu, spravedlnost a autonomii mazatecké komunity z Eloxochitlán de Flores Magón</t>
  </si>
  <si>
    <t>Mgr. Jaroslav Malík</t>
  </si>
  <si>
    <t>mgr. Michal Hubálek, prof. Jaroslav Peregrin</t>
  </si>
  <si>
    <t>Mgr. Dagmar Růžičková</t>
  </si>
  <si>
    <t>UI a inferenční racionalita: Může inferecialismus omezit postlidské?</t>
  </si>
  <si>
    <t>mgr. Václav Hampel</t>
  </si>
  <si>
    <t>Misinformace a kultura úzkosti: Proč jsou misinformace vedlejším produktem evoluční schopnosti mobilizovat zdroje tváří v tvář potenciálnímu ohrožení?</t>
  </si>
  <si>
    <t>1x Jimp</t>
  </si>
  <si>
    <t>Dr. Michal Rigel</t>
  </si>
  <si>
    <t>Mgr. Petr Matějíček</t>
  </si>
  <si>
    <t>Slovník spravedlivé války: analýza kritérií jus ad bellum a ukotvení terminologie v českém akademickém diskursu</t>
  </si>
  <si>
    <t>1x Jsc/Jimp, 1x Jsc/Jost</t>
  </si>
  <si>
    <t>Mgr. Jana Tajchmanová</t>
  </si>
  <si>
    <t>dr. Filip Jaroš</t>
  </si>
  <si>
    <t>Střet současných přístupů k animal welfare: Etické otázky spojené se soužitím člověka a kočky domácí</t>
  </si>
  <si>
    <t>dvouletý (celkem 136460)</t>
  </si>
  <si>
    <t>1x Jcs</t>
  </si>
  <si>
    <t>bc. Jáhnová, Pechánek, mgr. Wagnerová, dr. Bolom Kotari, dr. Kolda</t>
  </si>
  <si>
    <t>Pramenný průzkum mezi tradičními a moderními přístupy</t>
  </si>
  <si>
    <t>A, 2x C, 1x Jsc/Jwos, 1x C/Jost, 1x Jost, 1x Jsc/Jost</t>
  </si>
  <si>
    <t xml:space="preserve">Mezinárodní doktorandská konference „Tři staletí v srdci Evropy“  </t>
  </si>
  <si>
    <t>Mgr. Markéta Burešová</t>
  </si>
  <si>
    <t>Odkud jsi a kam kráčíš, člověče? aneb proměny genealogie na počátku 21. století.</t>
  </si>
  <si>
    <t>1x Jsc, 1x B, 1x W</t>
  </si>
  <si>
    <t>Bc. Kamenská, Benko, dr. Dekarli</t>
  </si>
  <si>
    <t>Pozdně středověká a raně novověká historiografie v Evropě</t>
  </si>
  <si>
    <t>1x Jimp, 2x D, 1x Jost</t>
  </si>
  <si>
    <t>Ing. Jiří Chludil</t>
  </si>
  <si>
    <t>Doc. Jakub Zouhar</t>
  </si>
  <si>
    <t>doc. Petr Grulich</t>
  </si>
  <si>
    <t>Prezentace hmotného kulturního dědictví formou 3D modelů ve virtuální realitě</t>
  </si>
  <si>
    <t>1x Jost, 1x W</t>
  </si>
  <si>
    <t>dr. Martina Bolom-Kotari, mgr. Eva Vodochodská</t>
  </si>
  <si>
    <t>Mgr. Jan Satranský</t>
  </si>
  <si>
    <t>doc. Jana Vojtíšková</t>
  </si>
  <si>
    <t>Společnost českých zemí ve středověku a v (raném) novověku II</t>
  </si>
  <si>
    <t>3x Jost, 1x Jsc/Jimp</t>
  </si>
  <si>
    <t>Královská města v Cechách a na Moravě pohledem historie a urbanismu (Mezinárodní třídenní studentský workshop v Barceloně)</t>
  </si>
  <si>
    <t>2x Jost, 1x Jimp/Jsc, 1x W</t>
  </si>
  <si>
    <t>Vojenské aktivity Zelenohorské jednoty</t>
  </si>
  <si>
    <t>1x Jsc, 1xJost</t>
  </si>
  <si>
    <t>České, slovenské a československé dějiny 20. století XVIII. (Konference mladých vědeckých pracovníků)</t>
  </si>
  <si>
    <t>prof. Unger (dr. Drnovský)</t>
  </si>
  <si>
    <t>Gemologická analýza nálezů ze středověkého pohřebiště v Nesvěticích.</t>
  </si>
  <si>
    <t>1x Jsc, 1x Jsc/Jimp</t>
  </si>
  <si>
    <t>Mgr. Anna-Marie Marko</t>
  </si>
  <si>
    <t>doc. Petr Šída, bc. Jan Plíšek</t>
  </si>
  <si>
    <t>Využití moderních metod ke studiu mezolitické kamenné industrie.</t>
  </si>
  <si>
    <t>dvouletý (celkem 361087)</t>
  </si>
  <si>
    <t>Ing. Karolína Králová</t>
  </si>
  <si>
    <t>dr. Richard Thér</t>
  </si>
  <si>
    <t xml:space="preserve">Rekonstrukce podmínek výpalu archeologické keramiky na základě vlastností indexových minerálů. </t>
  </si>
  <si>
    <t>Dr. Pavel Drnovský</t>
  </si>
  <si>
    <t>Bc. Fabová, Plíšek, Fohlová</t>
  </si>
  <si>
    <t>Studentská archeologická konference: Postcovidová konference aneb čemu jsme se věnovali během Lockdownu</t>
  </si>
  <si>
    <t>doc. Sandra Sázelová (doc. Šída)</t>
  </si>
  <si>
    <t>Virtuální rekonstrukce podoby jedince DV16 z lokality Dolní Věstonice II</t>
  </si>
  <si>
    <t>Mgr. Eva Schimerová</t>
  </si>
  <si>
    <t>prof. Stanislav Stuchlík</t>
  </si>
  <si>
    <t>Povrchová analýza artefaktů potažených stříbrem ze starší doby bronzové</t>
  </si>
  <si>
    <t>dvouletý (315913)</t>
  </si>
  <si>
    <t>1x Jsc, 1x Jimp</t>
  </si>
  <si>
    <t>Catacombs and their settlements in South-Eastern Sicily (4th- 6th c. AD): conclusion of the fieldwork at Modica - Scorrione W, conservation and analyses of finds</t>
  </si>
  <si>
    <t>Mgr. Pleska, Podhorský, Schimerová</t>
  </si>
  <si>
    <t>dvouletý (605410)</t>
  </si>
  <si>
    <t>4x Jimp</t>
  </si>
  <si>
    <t>Mgr. Roman Sirovátka</t>
  </si>
  <si>
    <t>doc. Ondřej Chvojka (doc. Šída)</t>
  </si>
  <si>
    <t>Terénní prospekce a prostorové vymezení vybraných archeologických lokalit v Pojizeří</t>
  </si>
  <si>
    <t>doc. Petr Šída</t>
  </si>
  <si>
    <t>Mgr. Anna Marie Marko, bc. Jan Plíšek</t>
  </si>
  <si>
    <t>Komplexní archeologický výzkum v severočeských pískovcích v roce 2023</t>
  </si>
  <si>
    <t>2x Jimp, 1x Jsc</t>
  </si>
  <si>
    <t>Mgr. Barbora Borůvková</t>
  </si>
  <si>
    <t>Dr. Michaela Falátková</t>
  </si>
  <si>
    <t>Mgr. Jan Podhorský</t>
  </si>
  <si>
    <t>Dr. Joan Pinar Gill</t>
  </si>
  <si>
    <t>Mgr. Vinař, Pudil, dr. Jaroš</t>
  </si>
  <si>
    <t>Pravda vítězí, nebo pravda vítězi? Otázka pravdy v současné filosofii.</t>
  </si>
  <si>
    <t>Bc. Jan Procházka</t>
  </si>
  <si>
    <t>Mgr. Pleska, Mgr. Marko, Mgr. Matějková</t>
  </si>
  <si>
    <t>Upgrading the archaeology of the Odoacrian and
Ostrogothic kingdom: archaeometry, bioarchaeology and context analysis</t>
  </si>
  <si>
    <t>Pokračující projekty z roku 2022</t>
  </si>
  <si>
    <t>Digitalizace historických objektů za pomoci 3D technologií</t>
  </si>
  <si>
    <t>Doc. Martin Paleček</t>
  </si>
  <si>
    <t>DOTACE NA ROK 2023</t>
  </si>
  <si>
    <t>PŘIHLÁŠKY PROJEKTŮ SV 2023</t>
  </si>
  <si>
    <t>Prof. Štěpán Hubálovský, dr. Rybenská, bc. Zilvar</t>
  </si>
  <si>
    <t>Bc. Boris Ittner, Adéla Lolková, Jakub Louda</t>
  </si>
  <si>
    <t>Mgr. Šípoš, Zvěřina, doc. Šandera, doc. Středová</t>
  </si>
  <si>
    <t>mgr. Barcalová, Bártík, Pavlečková, Satranský, doc. Beran</t>
  </si>
  <si>
    <t>Mgr. Borůvková, Satranský, Wagnerová, prof. Hubálovský, doc. Vojtíšková</t>
  </si>
  <si>
    <t>mgr. Pleska nemůže pokračovat v projektu, odečtení jeho stipendia 5000</t>
  </si>
  <si>
    <t xml:space="preserve"> </t>
  </si>
  <si>
    <t>dr. Joan Pinar Gil</t>
  </si>
  <si>
    <t>snížit stipendia studentům  z 25 tis na 15 tis. - tedy mínus 40000</t>
  </si>
  <si>
    <t>odečíst stipendium pro 4 mgr. studenty - 4000,; navýšit stipendium pro studenty, každý 15 tis. -  celkem plus 11 tis.</t>
  </si>
  <si>
    <t>studentka Fohlová nemůže být člen týmu,  odměna formou SoD, či DPP; navýšení odměny studentům (každý 10 tis) a přidání odměny příkazci - celkem plus 10484</t>
  </si>
  <si>
    <t>mgr. Pleska nemůže být člen týmu, odečtení jeho nákladů - 2500 stipendium, 54923 cestovné, dále odečtení části služeb (geofyzika - 95 tis.), snížení výstupů na 3x jimp</t>
  </si>
  <si>
    <t>ponížení o cestovné doc. Berana, plus jeho část na překladu. Pan docent si může zažádat o financování mimořádné cesty.</t>
  </si>
  <si>
    <t>Ponížení cestovních nákladů o cestu doc. Palečka na konferenci (33.864,-). Přesun vedlejších cestovních nákladů do osobních nákladů - navýšení stipendia studentovi</t>
  </si>
  <si>
    <t>Ponížení cestovních nákladů pro akademiky o 23.056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</si>
</sst>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164" fontId="2" fillId="3" borderId="0" xfId="0" applyNumberFormat="1" applyFont="1" applyFill="1"/>
    <xf numFmtId="0" fontId="1" fillId="0" borderId="2" xfId="0" applyFont="1" applyBorder="1" applyAlignment="1">
      <alignment horizontal="center" vertical="center" wrapText="1"/>
    </xf>
    <xf numFmtId="44" fontId="1" fillId="6" borderId="2" xfId="0" applyNumberFormat="1" applyFont="1" applyFill="1" applyBorder="1" applyAlignment="1">
      <alignment horizontal="center"/>
    </xf>
    <xf numFmtId="44" fontId="1" fillId="0" borderId="0" xfId="0" applyNumberFormat="1" applyFont="1"/>
    <xf numFmtId="164" fontId="1" fillId="0" borderId="0" xfId="0" applyNumberFormat="1" applyFont="1"/>
    <xf numFmtId="49" fontId="0" fillId="0" borderId="0" xfId="0" applyNumberFormat="1" applyAlignment="1">
      <alignment wrapText="1"/>
    </xf>
    <xf numFmtId="49" fontId="1" fillId="7" borderId="2" xfId="0" applyNumberFormat="1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4" borderId="2" xfId="0" applyNumberFormat="1" applyFill="1" applyBorder="1" applyAlignment="1">
      <alignment vertical="center"/>
    </xf>
    <xf numFmtId="0" fontId="0" fillId="7" borderId="2" xfId="0" applyFill="1" applyBorder="1" applyAlignment="1">
      <alignment vertical="center" wrapText="1"/>
    </xf>
    <xf numFmtId="49" fontId="0" fillId="7" borderId="2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4" fontId="1" fillId="6" borderId="2" xfId="0" applyNumberFormat="1" applyFont="1" applyFill="1" applyBorder="1" applyAlignment="1">
      <alignment vertical="center"/>
    </xf>
    <xf numFmtId="0" fontId="0" fillId="5" borderId="2" xfId="0" applyFill="1" applyBorder="1"/>
    <xf numFmtId="0" fontId="0" fillId="5" borderId="2" xfId="0" applyFill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0" fillId="0" borderId="5" xfId="0" applyBorder="1"/>
    <xf numFmtId="164" fontId="0" fillId="0" borderId="0" xfId="0" applyNumberForma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8" borderId="2" xfId="0" applyFill="1" applyBorder="1" applyAlignment="1">
      <alignment vertical="center" wrapText="1"/>
    </xf>
    <xf numFmtId="164" fontId="0" fillId="8" borderId="2" xfId="0" applyNumberForma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44" fontId="1" fillId="8" borderId="2" xfId="0" applyNumberFormat="1" applyFont="1" applyFill="1" applyBorder="1" applyAlignment="1">
      <alignment vertical="center"/>
    </xf>
    <xf numFmtId="49" fontId="0" fillId="8" borderId="2" xfId="0" applyNumberFormat="1" applyFill="1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vertical="center" wrapText="1"/>
    </xf>
    <xf numFmtId="0" fontId="0" fillId="8" borderId="8" xfId="0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A10" zoomScale="60" zoomScaleNormal="60" workbookViewId="0">
      <selection activeCell="I21" sqref="I21"/>
    </sheetView>
  </sheetViews>
  <sheetFormatPr defaultRowHeight="15" x14ac:dyDescent="0.25"/>
  <cols>
    <col min="1" max="1" width="9.85546875" customWidth="1"/>
    <col min="2" max="2" width="10.140625" bestFit="1" customWidth="1"/>
    <col min="3" max="3" width="25.42578125" customWidth="1"/>
    <col min="4" max="4" width="25.5703125" customWidth="1"/>
    <col min="5" max="5" width="44.140625" style="6" customWidth="1"/>
    <col min="6" max="6" width="19.42578125" style="1" bestFit="1" customWidth="1"/>
    <col min="7" max="7" width="32.5703125" customWidth="1"/>
    <col min="8" max="8" width="20" style="12" customWidth="1"/>
    <col min="9" max="9" width="21.28515625" style="6" customWidth="1"/>
    <col min="10" max="10" width="14.140625" style="14" customWidth="1"/>
    <col min="11" max="18" width="12.7109375" style="24" customWidth="1"/>
    <col min="19" max="19" width="16.140625" style="25" customWidth="1"/>
  </cols>
  <sheetData>
    <row r="1" spans="1:19" ht="30.75" customHeight="1" x14ac:dyDescent="0.25">
      <c r="A1" s="50" t="s">
        <v>135</v>
      </c>
      <c r="B1" s="50"/>
      <c r="C1" s="50"/>
      <c r="D1" s="50"/>
      <c r="E1" s="50"/>
      <c r="F1" s="50"/>
      <c r="G1" s="50"/>
    </row>
    <row r="2" spans="1:19" ht="46.5" customHeight="1" thickBot="1" x14ac:dyDescent="0.3">
      <c r="A2" s="51"/>
      <c r="B2" s="51"/>
      <c r="C2" s="51"/>
      <c r="D2" s="51"/>
      <c r="E2" s="51"/>
      <c r="F2" s="51"/>
      <c r="G2" s="51"/>
      <c r="K2" s="53" t="s">
        <v>0</v>
      </c>
      <c r="L2" s="54"/>
      <c r="M2" s="54"/>
      <c r="N2" s="54"/>
      <c r="O2" s="54"/>
      <c r="P2" s="54"/>
      <c r="Q2" s="54"/>
      <c r="R2" s="54"/>
    </row>
    <row r="3" spans="1:19" ht="134.25" customHeight="1" x14ac:dyDescent="0.25">
      <c r="A3" s="2"/>
      <c r="B3" s="3" t="s">
        <v>1</v>
      </c>
      <c r="C3" s="3" t="s">
        <v>2</v>
      </c>
      <c r="D3" s="3" t="s">
        <v>3</v>
      </c>
      <c r="E3" s="5" t="s">
        <v>4</v>
      </c>
      <c r="F3" s="4" t="s">
        <v>5</v>
      </c>
      <c r="G3" s="3" t="s">
        <v>6</v>
      </c>
      <c r="H3" s="11" t="s">
        <v>7</v>
      </c>
      <c r="I3" s="16" t="s">
        <v>8</v>
      </c>
      <c r="J3" s="15" t="s">
        <v>9</v>
      </c>
      <c r="K3" s="10" t="s">
        <v>10</v>
      </c>
      <c r="L3" s="10">
        <v>2</v>
      </c>
      <c r="M3" s="10">
        <v>3</v>
      </c>
      <c r="N3" s="10">
        <v>4</v>
      </c>
      <c r="O3" s="10">
        <v>5</v>
      </c>
      <c r="P3" s="10">
        <v>6</v>
      </c>
      <c r="Q3" s="10">
        <v>7</v>
      </c>
      <c r="R3" s="10">
        <v>8</v>
      </c>
      <c r="S3" s="10" t="s">
        <v>11</v>
      </c>
    </row>
    <row r="4" spans="1:19" ht="66" customHeight="1" x14ac:dyDescent="0.25">
      <c r="A4" s="46"/>
      <c r="B4" s="17" t="s">
        <v>22</v>
      </c>
      <c r="C4" s="18" t="s">
        <v>26</v>
      </c>
      <c r="D4" s="18" t="s">
        <v>140</v>
      </c>
      <c r="E4" s="18" t="s">
        <v>69</v>
      </c>
      <c r="F4" s="23">
        <v>130432</v>
      </c>
      <c r="G4" s="17" t="s">
        <v>23</v>
      </c>
      <c r="H4" s="26">
        <v>90432</v>
      </c>
      <c r="I4" s="21" t="s">
        <v>144</v>
      </c>
      <c r="J4" s="21"/>
      <c r="K4" s="32">
        <v>40</v>
      </c>
      <c r="L4" s="32">
        <v>40</v>
      </c>
      <c r="M4" s="32">
        <v>40</v>
      </c>
      <c r="N4" s="32">
        <v>38</v>
      </c>
      <c r="O4" s="32">
        <v>37</v>
      </c>
      <c r="P4" s="32">
        <v>37</v>
      </c>
      <c r="Q4" s="32">
        <v>38</v>
      </c>
      <c r="R4" s="32">
        <v>39</v>
      </c>
      <c r="S4" s="36">
        <f>SUM(K4:R4)/8</f>
        <v>38.625</v>
      </c>
    </row>
    <row r="5" spans="1:19" s="22" customFormat="1" ht="45" x14ac:dyDescent="0.25">
      <c r="A5" s="18" t="s">
        <v>97</v>
      </c>
      <c r="B5" s="17" t="s">
        <v>12</v>
      </c>
      <c r="C5" s="17" t="s">
        <v>94</v>
      </c>
      <c r="D5" s="18" t="s">
        <v>95</v>
      </c>
      <c r="E5" s="29" t="s">
        <v>96</v>
      </c>
      <c r="F5" s="19">
        <v>249593</v>
      </c>
      <c r="G5" s="19" t="s">
        <v>28</v>
      </c>
      <c r="H5" s="26">
        <v>249593</v>
      </c>
      <c r="I5" s="21"/>
      <c r="J5" s="21"/>
      <c r="K5" s="32">
        <v>36</v>
      </c>
      <c r="L5" s="32">
        <v>37</v>
      </c>
      <c r="M5" s="32">
        <v>39</v>
      </c>
      <c r="N5" s="32">
        <v>39</v>
      </c>
      <c r="O5" s="32">
        <v>40</v>
      </c>
      <c r="P5" s="32">
        <v>39</v>
      </c>
      <c r="Q5" s="32">
        <v>38</v>
      </c>
      <c r="R5" s="32">
        <v>37</v>
      </c>
      <c r="S5" s="36">
        <f>SUM(K5:R5)/8</f>
        <v>38.125</v>
      </c>
    </row>
    <row r="6" spans="1:19" s="22" customFormat="1" ht="30" x14ac:dyDescent="0.25">
      <c r="A6" s="17"/>
      <c r="B6" s="17" t="s">
        <v>14</v>
      </c>
      <c r="C6" s="17" t="s">
        <v>50</v>
      </c>
      <c r="D6" s="18" t="s">
        <v>51</v>
      </c>
      <c r="E6" s="18" t="s">
        <v>53</v>
      </c>
      <c r="F6" s="23">
        <v>106912</v>
      </c>
      <c r="G6" s="17" t="s">
        <v>42</v>
      </c>
      <c r="H6" s="26">
        <v>106912</v>
      </c>
      <c r="I6" s="21"/>
      <c r="J6" s="21"/>
      <c r="K6" s="32">
        <v>40</v>
      </c>
      <c r="L6" s="32">
        <v>34</v>
      </c>
      <c r="M6" s="32">
        <v>40</v>
      </c>
      <c r="N6" s="32">
        <v>39</v>
      </c>
      <c r="O6" s="32">
        <v>36</v>
      </c>
      <c r="P6" s="32">
        <v>38</v>
      </c>
      <c r="Q6" s="32">
        <v>39</v>
      </c>
      <c r="R6" s="32">
        <v>39</v>
      </c>
      <c r="S6" s="36">
        <f>SUM(K6:R6)/8</f>
        <v>38.125</v>
      </c>
    </row>
    <row r="7" spans="1:19" s="22" customFormat="1" ht="30" x14ac:dyDescent="0.25">
      <c r="A7" s="17"/>
      <c r="B7" s="17" t="s">
        <v>22</v>
      </c>
      <c r="C7" s="17" t="s">
        <v>70</v>
      </c>
      <c r="D7" s="18" t="s">
        <v>81</v>
      </c>
      <c r="E7" s="18" t="s">
        <v>71</v>
      </c>
      <c r="F7" s="23">
        <v>112182</v>
      </c>
      <c r="G7" s="17" t="s">
        <v>72</v>
      </c>
      <c r="H7" s="26">
        <v>112182</v>
      </c>
      <c r="I7" s="21"/>
      <c r="J7" s="21"/>
      <c r="K7" s="32">
        <v>39</v>
      </c>
      <c r="L7" s="32">
        <v>38</v>
      </c>
      <c r="M7" s="32">
        <v>39</v>
      </c>
      <c r="N7" s="32">
        <v>38</v>
      </c>
      <c r="O7" s="32">
        <v>36</v>
      </c>
      <c r="P7" s="32">
        <v>37</v>
      </c>
      <c r="Q7" s="32">
        <v>38</v>
      </c>
      <c r="R7" s="32">
        <v>40</v>
      </c>
      <c r="S7" s="36">
        <f>SUM(K7:R7)/8</f>
        <v>38.125</v>
      </c>
    </row>
    <row r="8" spans="1:19" s="22" customFormat="1" ht="73.900000000000006" customHeight="1" x14ac:dyDescent="0.25">
      <c r="A8" s="47"/>
      <c r="B8" s="17" t="s">
        <v>13</v>
      </c>
      <c r="C8" s="17" t="s">
        <v>29</v>
      </c>
      <c r="D8" s="18" t="s">
        <v>138</v>
      </c>
      <c r="E8" s="29" t="s">
        <v>90</v>
      </c>
      <c r="F8" s="19">
        <v>128500</v>
      </c>
      <c r="G8" s="17" t="s">
        <v>30</v>
      </c>
      <c r="H8" s="11">
        <v>139500</v>
      </c>
      <c r="I8" s="16" t="s">
        <v>145</v>
      </c>
      <c r="J8" s="15"/>
      <c r="K8" s="33">
        <v>40</v>
      </c>
      <c r="L8" s="33">
        <v>37</v>
      </c>
      <c r="M8" s="33">
        <v>38</v>
      </c>
      <c r="N8" s="33">
        <v>39</v>
      </c>
      <c r="O8" s="33"/>
      <c r="P8" s="33">
        <v>37</v>
      </c>
      <c r="Q8" s="33">
        <v>38</v>
      </c>
      <c r="R8" s="33">
        <v>37</v>
      </c>
      <c r="S8" s="36">
        <f>SUM(K8:R8)/7</f>
        <v>38</v>
      </c>
    </row>
    <row r="9" spans="1:19" s="22" customFormat="1" ht="30" x14ac:dyDescent="0.25">
      <c r="A9" s="18" t="s">
        <v>109</v>
      </c>
      <c r="B9" s="17" t="s">
        <v>12</v>
      </c>
      <c r="C9" s="17" t="s">
        <v>106</v>
      </c>
      <c r="D9" s="18" t="s">
        <v>107</v>
      </c>
      <c r="E9" s="18" t="s">
        <v>108</v>
      </c>
      <c r="F9" s="23">
        <v>179033</v>
      </c>
      <c r="G9" s="17" t="s">
        <v>110</v>
      </c>
      <c r="H9" s="26">
        <v>179033</v>
      </c>
      <c r="I9" s="21"/>
      <c r="J9" s="21"/>
      <c r="K9" s="32">
        <v>39</v>
      </c>
      <c r="L9" s="32">
        <v>36</v>
      </c>
      <c r="M9" s="32">
        <v>39</v>
      </c>
      <c r="N9" s="32">
        <v>38</v>
      </c>
      <c r="O9" s="32">
        <v>36</v>
      </c>
      <c r="P9" s="32">
        <v>37</v>
      </c>
      <c r="Q9" s="32">
        <v>40</v>
      </c>
      <c r="R9" s="32">
        <v>37</v>
      </c>
      <c r="S9" s="36">
        <f>SUM(K9:R9)/8</f>
        <v>37.75</v>
      </c>
    </row>
    <row r="10" spans="1:19" s="22" customFormat="1" ht="42.6" customHeight="1" x14ac:dyDescent="0.25">
      <c r="A10" s="17"/>
      <c r="B10" s="17" t="s">
        <v>12</v>
      </c>
      <c r="C10" s="17" t="s">
        <v>98</v>
      </c>
      <c r="D10" s="18" t="s">
        <v>99</v>
      </c>
      <c r="E10" s="29" t="s">
        <v>100</v>
      </c>
      <c r="F10" s="19">
        <v>260764</v>
      </c>
      <c r="G10" s="19" t="s">
        <v>42</v>
      </c>
      <c r="H10" s="26">
        <v>260764</v>
      </c>
      <c r="I10" s="21"/>
      <c r="J10" s="21"/>
      <c r="K10" s="32">
        <v>39</v>
      </c>
      <c r="L10" s="32">
        <v>38</v>
      </c>
      <c r="M10" s="32">
        <v>40</v>
      </c>
      <c r="N10" s="32">
        <v>36</v>
      </c>
      <c r="O10" s="32">
        <v>36</v>
      </c>
      <c r="P10" s="32">
        <v>36</v>
      </c>
      <c r="Q10" s="32">
        <v>39</v>
      </c>
      <c r="R10" s="32">
        <v>36</v>
      </c>
      <c r="S10" s="36">
        <f>SUM(K10:R10)/8</f>
        <v>37.5</v>
      </c>
    </row>
    <row r="11" spans="1:19" s="22" customFormat="1" ht="30.6" customHeight="1" x14ac:dyDescent="0.25">
      <c r="A11" s="17"/>
      <c r="B11" s="17" t="s">
        <v>12</v>
      </c>
      <c r="C11" s="17" t="s">
        <v>118</v>
      </c>
      <c r="D11" s="18" t="s">
        <v>119</v>
      </c>
      <c r="E11" s="18" t="s">
        <v>120</v>
      </c>
      <c r="F11" s="31">
        <v>313332</v>
      </c>
      <c r="G11" s="17" t="s">
        <v>121</v>
      </c>
      <c r="H11" s="26">
        <v>313332</v>
      </c>
      <c r="I11" s="21"/>
      <c r="J11" s="21"/>
      <c r="K11" s="32">
        <v>38</v>
      </c>
      <c r="L11" s="32">
        <v>35</v>
      </c>
      <c r="M11" s="32">
        <v>38</v>
      </c>
      <c r="N11" s="32">
        <v>38</v>
      </c>
      <c r="O11" s="32">
        <v>40</v>
      </c>
      <c r="P11" s="32">
        <v>34</v>
      </c>
      <c r="Q11" s="32">
        <v>37</v>
      </c>
      <c r="R11" s="32">
        <v>36</v>
      </c>
      <c r="S11" s="36">
        <f>SUM(K11:R11)/8</f>
        <v>37</v>
      </c>
    </row>
    <row r="12" spans="1:19" s="22" customFormat="1" ht="118.15" customHeight="1" x14ac:dyDescent="0.25">
      <c r="A12" s="17"/>
      <c r="B12" s="17" t="s">
        <v>12</v>
      </c>
      <c r="C12" s="17" t="s">
        <v>101</v>
      </c>
      <c r="D12" s="18" t="s">
        <v>102</v>
      </c>
      <c r="E12" s="18" t="s">
        <v>103</v>
      </c>
      <c r="F12" s="23">
        <v>50300</v>
      </c>
      <c r="G12" s="17" t="s">
        <v>23</v>
      </c>
      <c r="H12" s="26">
        <v>60784</v>
      </c>
      <c r="I12" s="21" t="s">
        <v>146</v>
      </c>
      <c r="J12" s="21"/>
      <c r="K12" s="32">
        <v>40</v>
      </c>
      <c r="L12" s="32">
        <v>34</v>
      </c>
      <c r="M12" s="32">
        <v>38</v>
      </c>
      <c r="N12" s="32">
        <v>34</v>
      </c>
      <c r="O12" s="32">
        <v>36</v>
      </c>
      <c r="P12" s="32"/>
      <c r="Q12" s="32">
        <v>38</v>
      </c>
      <c r="R12" s="32">
        <v>38</v>
      </c>
      <c r="S12" s="36">
        <f>SUM(K12:R12)/7</f>
        <v>36.857142857142854</v>
      </c>
    </row>
    <row r="13" spans="1:19" s="22" customFormat="1" ht="37.5" customHeight="1" x14ac:dyDescent="0.25">
      <c r="A13" s="18" t="s">
        <v>64</v>
      </c>
      <c r="B13" s="17" t="s">
        <v>14</v>
      </c>
      <c r="C13" s="17" t="s">
        <v>61</v>
      </c>
      <c r="D13" s="18" t="s">
        <v>62</v>
      </c>
      <c r="E13" s="18" t="s">
        <v>63</v>
      </c>
      <c r="F13" s="23">
        <v>79000</v>
      </c>
      <c r="G13" s="17" t="s">
        <v>65</v>
      </c>
      <c r="H13" s="26">
        <v>79000</v>
      </c>
      <c r="I13" s="21"/>
      <c r="J13" s="21"/>
      <c r="K13" s="32">
        <v>38</v>
      </c>
      <c r="L13" s="32">
        <v>31</v>
      </c>
      <c r="M13" s="32"/>
      <c r="N13" s="32">
        <v>38</v>
      </c>
      <c r="O13" s="32">
        <v>36</v>
      </c>
      <c r="P13" s="32">
        <v>37</v>
      </c>
      <c r="Q13" s="32">
        <v>37</v>
      </c>
      <c r="R13" s="32">
        <v>37</v>
      </c>
      <c r="S13" s="36">
        <f>SUM(K13:R13)/7</f>
        <v>36.285714285714285</v>
      </c>
    </row>
    <row r="14" spans="1:19" s="22" customFormat="1" ht="120" x14ac:dyDescent="0.25">
      <c r="A14" s="17"/>
      <c r="B14" s="17" t="s">
        <v>14</v>
      </c>
      <c r="C14" s="17" t="s">
        <v>133</v>
      </c>
      <c r="D14" s="18" t="s">
        <v>54</v>
      </c>
      <c r="E14" s="29" t="s">
        <v>55</v>
      </c>
      <c r="F14" s="23">
        <v>189192</v>
      </c>
      <c r="G14" s="17" t="s">
        <v>56</v>
      </c>
      <c r="H14" s="26">
        <v>155328</v>
      </c>
      <c r="I14" s="21" t="s">
        <v>149</v>
      </c>
      <c r="J14" s="21"/>
      <c r="K14" s="32">
        <v>38</v>
      </c>
      <c r="L14" s="32">
        <v>34</v>
      </c>
      <c r="M14" s="32">
        <v>38</v>
      </c>
      <c r="N14" s="32">
        <v>34</v>
      </c>
      <c r="O14" s="32">
        <v>35</v>
      </c>
      <c r="P14" s="32">
        <v>32</v>
      </c>
      <c r="Q14" s="32">
        <v>38</v>
      </c>
      <c r="R14" s="32">
        <v>36</v>
      </c>
      <c r="S14" s="36">
        <f t="shared" ref="S14:S25" si="0">SUM(K14:R14)/8</f>
        <v>35.625</v>
      </c>
    </row>
    <row r="15" spans="1:19" s="22" customFormat="1" ht="45" x14ac:dyDescent="0.25">
      <c r="A15" s="17"/>
      <c r="B15" s="17" t="s">
        <v>14</v>
      </c>
      <c r="C15" s="17" t="s">
        <v>57</v>
      </c>
      <c r="D15" s="18" t="s">
        <v>58</v>
      </c>
      <c r="E15" s="29" t="s">
        <v>59</v>
      </c>
      <c r="F15" s="23">
        <v>69283</v>
      </c>
      <c r="G15" s="17" t="s">
        <v>60</v>
      </c>
      <c r="H15" s="26">
        <v>69283</v>
      </c>
      <c r="I15" s="21"/>
      <c r="J15" s="21"/>
      <c r="K15" s="32">
        <v>33</v>
      </c>
      <c r="L15" s="32">
        <v>35</v>
      </c>
      <c r="M15" s="32">
        <v>39</v>
      </c>
      <c r="N15" s="32">
        <v>35</v>
      </c>
      <c r="O15" s="32">
        <v>34</v>
      </c>
      <c r="P15" s="32">
        <v>33</v>
      </c>
      <c r="Q15" s="32">
        <v>36</v>
      </c>
      <c r="R15" s="32">
        <v>37</v>
      </c>
      <c r="S15" s="36">
        <f t="shared" si="0"/>
        <v>35.25</v>
      </c>
    </row>
    <row r="16" spans="1:19" s="22" customFormat="1" ht="45" x14ac:dyDescent="0.25">
      <c r="A16" s="17"/>
      <c r="B16" s="17" t="s">
        <v>20</v>
      </c>
      <c r="C16" s="18" t="s">
        <v>52</v>
      </c>
      <c r="D16" s="48" t="s">
        <v>48</v>
      </c>
      <c r="E16" s="18" t="s">
        <v>49</v>
      </c>
      <c r="F16" s="23">
        <v>133200</v>
      </c>
      <c r="G16" s="17" t="s">
        <v>19</v>
      </c>
      <c r="H16" s="26">
        <v>133200</v>
      </c>
      <c r="I16" s="21"/>
      <c r="J16" s="21"/>
      <c r="K16" s="32">
        <v>35</v>
      </c>
      <c r="L16" s="32">
        <v>35</v>
      </c>
      <c r="M16" s="32">
        <v>38</v>
      </c>
      <c r="N16" s="32">
        <v>35</v>
      </c>
      <c r="O16" s="32">
        <v>33</v>
      </c>
      <c r="P16" s="32">
        <v>33</v>
      </c>
      <c r="Q16" s="32">
        <v>36</v>
      </c>
      <c r="R16" s="32">
        <v>35</v>
      </c>
      <c r="S16" s="36">
        <f t="shared" si="0"/>
        <v>35</v>
      </c>
    </row>
    <row r="17" spans="1:19" s="22" customFormat="1" ht="30" x14ac:dyDescent="0.25">
      <c r="A17" s="17"/>
      <c r="B17" s="17" t="s">
        <v>12</v>
      </c>
      <c r="C17" s="17" t="s">
        <v>124</v>
      </c>
      <c r="D17" s="18" t="s">
        <v>91</v>
      </c>
      <c r="E17" s="29" t="s">
        <v>92</v>
      </c>
      <c r="F17" s="19">
        <v>156760</v>
      </c>
      <c r="G17" s="17" t="s">
        <v>93</v>
      </c>
      <c r="H17" s="26">
        <v>156760</v>
      </c>
      <c r="I17" s="20"/>
      <c r="J17" s="21"/>
      <c r="K17" s="32">
        <v>28</v>
      </c>
      <c r="L17" s="32">
        <v>39</v>
      </c>
      <c r="M17" s="32">
        <v>40</v>
      </c>
      <c r="N17" s="32">
        <v>33</v>
      </c>
      <c r="O17" s="32">
        <v>31</v>
      </c>
      <c r="P17" s="32">
        <v>34</v>
      </c>
      <c r="Q17" s="32">
        <v>36</v>
      </c>
      <c r="R17" s="32">
        <v>34</v>
      </c>
      <c r="S17" s="36">
        <f t="shared" si="0"/>
        <v>34.375</v>
      </c>
    </row>
    <row r="18" spans="1:19" s="22" customFormat="1" ht="128.44999999999999" customHeight="1" x14ac:dyDescent="0.25">
      <c r="A18" s="18" t="s">
        <v>113</v>
      </c>
      <c r="B18" s="17" t="s">
        <v>12</v>
      </c>
      <c r="C18" s="17" t="s">
        <v>143</v>
      </c>
      <c r="D18" s="18" t="s">
        <v>112</v>
      </c>
      <c r="E18" s="18" t="s">
        <v>111</v>
      </c>
      <c r="F18" s="23">
        <v>349844</v>
      </c>
      <c r="G18" s="17" t="s">
        <v>114</v>
      </c>
      <c r="H18" s="26">
        <v>197421</v>
      </c>
      <c r="I18" s="21" t="s">
        <v>147</v>
      </c>
      <c r="J18" s="21"/>
      <c r="K18" s="32">
        <v>35</v>
      </c>
      <c r="L18" s="32">
        <v>32</v>
      </c>
      <c r="M18" s="32">
        <v>35</v>
      </c>
      <c r="N18" s="32">
        <v>31</v>
      </c>
      <c r="O18" s="32">
        <v>34</v>
      </c>
      <c r="P18" s="32">
        <v>30</v>
      </c>
      <c r="Q18" s="32">
        <v>34</v>
      </c>
      <c r="R18" s="32">
        <v>34</v>
      </c>
      <c r="S18" s="36">
        <f t="shared" si="0"/>
        <v>33.125</v>
      </c>
    </row>
    <row r="19" spans="1:19" s="22" customFormat="1" ht="45" x14ac:dyDescent="0.25">
      <c r="A19" s="17"/>
      <c r="B19" s="17" t="s">
        <v>20</v>
      </c>
      <c r="C19" s="17" t="s">
        <v>35</v>
      </c>
      <c r="D19" s="18" t="s">
        <v>36</v>
      </c>
      <c r="E19" s="18" t="s">
        <v>37</v>
      </c>
      <c r="F19" s="23">
        <v>96204</v>
      </c>
      <c r="G19" s="17" t="s">
        <v>19</v>
      </c>
      <c r="H19" s="26">
        <v>96204</v>
      </c>
      <c r="I19" s="21"/>
      <c r="J19" s="21"/>
      <c r="K19" s="32">
        <v>33</v>
      </c>
      <c r="L19" s="32">
        <v>32</v>
      </c>
      <c r="M19" s="32">
        <v>33</v>
      </c>
      <c r="N19" s="32">
        <v>34</v>
      </c>
      <c r="O19" s="32">
        <v>33</v>
      </c>
      <c r="P19" s="32">
        <v>31</v>
      </c>
      <c r="Q19" s="32">
        <v>35</v>
      </c>
      <c r="R19" s="32">
        <v>34</v>
      </c>
      <c r="S19" s="36">
        <f t="shared" si="0"/>
        <v>33.125</v>
      </c>
    </row>
    <row r="20" spans="1:19" s="22" customFormat="1" ht="30" x14ac:dyDescent="0.25">
      <c r="A20" s="17"/>
      <c r="B20" s="17" t="s">
        <v>20</v>
      </c>
      <c r="C20" s="17" t="s">
        <v>43</v>
      </c>
      <c r="D20" s="18" t="s">
        <v>44</v>
      </c>
      <c r="E20" s="18" t="s">
        <v>45</v>
      </c>
      <c r="F20" s="23">
        <v>66730</v>
      </c>
      <c r="G20" s="17" t="s">
        <v>42</v>
      </c>
      <c r="H20" s="26">
        <v>66730</v>
      </c>
      <c r="I20" s="20"/>
      <c r="J20" s="21"/>
      <c r="K20" s="32">
        <v>30</v>
      </c>
      <c r="L20" s="32">
        <v>36</v>
      </c>
      <c r="M20" s="32">
        <v>28</v>
      </c>
      <c r="N20" s="32">
        <v>34</v>
      </c>
      <c r="O20" s="32">
        <v>34</v>
      </c>
      <c r="P20" s="32">
        <v>35</v>
      </c>
      <c r="Q20" s="32">
        <v>32</v>
      </c>
      <c r="R20" s="32">
        <v>33</v>
      </c>
      <c r="S20" s="36">
        <f t="shared" si="0"/>
        <v>32.75</v>
      </c>
    </row>
    <row r="21" spans="1:19" s="22" customFormat="1" ht="60" x14ac:dyDescent="0.25">
      <c r="A21" s="17"/>
      <c r="B21" s="17" t="s">
        <v>22</v>
      </c>
      <c r="C21" s="17" t="s">
        <v>123</v>
      </c>
      <c r="D21" s="18" t="s">
        <v>66</v>
      </c>
      <c r="E21" s="18" t="s">
        <v>67</v>
      </c>
      <c r="F21" s="23">
        <v>253632</v>
      </c>
      <c r="G21" s="18" t="s">
        <v>68</v>
      </c>
      <c r="H21" s="26">
        <v>230576</v>
      </c>
      <c r="I21" s="21" t="s">
        <v>150</v>
      </c>
      <c r="J21" s="21"/>
      <c r="K21" s="32">
        <v>32</v>
      </c>
      <c r="L21" s="32">
        <v>34</v>
      </c>
      <c r="M21" s="32">
        <v>33</v>
      </c>
      <c r="N21" s="32">
        <v>30</v>
      </c>
      <c r="O21" s="32">
        <v>32</v>
      </c>
      <c r="P21" s="32">
        <v>30</v>
      </c>
      <c r="Q21" s="32">
        <v>32</v>
      </c>
      <c r="R21" s="32">
        <v>33</v>
      </c>
      <c r="S21" s="36">
        <f t="shared" si="0"/>
        <v>32</v>
      </c>
    </row>
    <row r="22" spans="1:19" s="22" customFormat="1" ht="90" x14ac:dyDescent="0.25">
      <c r="A22" s="17"/>
      <c r="B22" s="17" t="s">
        <v>13</v>
      </c>
      <c r="C22" s="17" t="s">
        <v>83</v>
      </c>
      <c r="D22" s="18" t="s">
        <v>139</v>
      </c>
      <c r="E22" s="29" t="s">
        <v>86</v>
      </c>
      <c r="F22" s="19">
        <v>248860</v>
      </c>
      <c r="G22" s="17" t="s">
        <v>87</v>
      </c>
      <c r="H22" s="26">
        <v>215348</v>
      </c>
      <c r="I22" s="20" t="s">
        <v>148</v>
      </c>
      <c r="J22" s="21"/>
      <c r="K22" s="32">
        <v>34</v>
      </c>
      <c r="L22" s="32">
        <v>36</v>
      </c>
      <c r="M22" s="32">
        <v>35</v>
      </c>
      <c r="N22" s="32">
        <v>31</v>
      </c>
      <c r="O22" s="32">
        <v>30</v>
      </c>
      <c r="P22" s="32">
        <v>25</v>
      </c>
      <c r="Q22" s="32">
        <v>34</v>
      </c>
      <c r="R22" s="32">
        <v>30</v>
      </c>
      <c r="S22" s="36">
        <f t="shared" si="0"/>
        <v>31.875</v>
      </c>
    </row>
    <row r="23" spans="1:19" s="22" customFormat="1" ht="21" x14ac:dyDescent="0.25">
      <c r="A23" s="17"/>
      <c r="B23" s="17" t="s">
        <v>13</v>
      </c>
      <c r="C23" s="17" t="s">
        <v>25</v>
      </c>
      <c r="D23" s="18" t="s">
        <v>29</v>
      </c>
      <c r="E23" s="18" t="s">
        <v>88</v>
      </c>
      <c r="F23" s="23">
        <v>56413</v>
      </c>
      <c r="G23" s="17" t="s">
        <v>89</v>
      </c>
      <c r="H23" s="26">
        <v>56413</v>
      </c>
      <c r="I23" s="21"/>
      <c r="J23" s="21"/>
      <c r="K23" s="32">
        <v>35</v>
      </c>
      <c r="L23" s="32">
        <v>36</v>
      </c>
      <c r="M23" s="32">
        <v>40</v>
      </c>
      <c r="N23" s="32">
        <v>30</v>
      </c>
      <c r="O23" s="32">
        <v>25</v>
      </c>
      <c r="P23" s="32">
        <v>28</v>
      </c>
      <c r="Q23" s="32">
        <v>30</v>
      </c>
      <c r="R23" s="32">
        <v>30</v>
      </c>
      <c r="S23" s="36">
        <f t="shared" si="0"/>
        <v>31.75</v>
      </c>
    </row>
    <row r="24" spans="1:19" s="22" customFormat="1" ht="30" x14ac:dyDescent="0.25">
      <c r="A24" s="17"/>
      <c r="B24" s="17" t="s">
        <v>20</v>
      </c>
      <c r="C24" s="17" t="s">
        <v>21</v>
      </c>
      <c r="D24" s="18" t="s">
        <v>40</v>
      </c>
      <c r="E24" s="18" t="s">
        <v>41</v>
      </c>
      <c r="F24" s="23">
        <v>175789</v>
      </c>
      <c r="G24" s="17" t="s">
        <v>42</v>
      </c>
      <c r="H24" s="26">
        <v>175789</v>
      </c>
      <c r="I24" s="21"/>
      <c r="J24" s="21"/>
      <c r="K24" s="32">
        <v>33</v>
      </c>
      <c r="L24" s="32">
        <v>36</v>
      </c>
      <c r="M24" s="32">
        <v>35</v>
      </c>
      <c r="N24" s="32">
        <v>28</v>
      </c>
      <c r="O24" s="32">
        <v>26</v>
      </c>
      <c r="P24" s="32">
        <v>30</v>
      </c>
      <c r="Q24" s="32">
        <v>30</v>
      </c>
      <c r="R24" s="32">
        <v>31</v>
      </c>
      <c r="S24" s="36">
        <f t="shared" si="0"/>
        <v>31.125</v>
      </c>
    </row>
    <row r="25" spans="1:19" s="22" customFormat="1" ht="60" x14ac:dyDescent="0.25">
      <c r="A25" s="17"/>
      <c r="B25" s="39" t="s">
        <v>20</v>
      </c>
      <c r="C25" s="39" t="s">
        <v>46</v>
      </c>
      <c r="D25" s="37" t="s">
        <v>31</v>
      </c>
      <c r="E25" s="37" t="s">
        <v>47</v>
      </c>
      <c r="F25" s="38">
        <v>90123</v>
      </c>
      <c r="G25" s="37" t="s">
        <v>42</v>
      </c>
      <c r="H25" s="40"/>
      <c r="I25" s="41"/>
      <c r="J25" s="41"/>
      <c r="K25" s="42">
        <v>31</v>
      </c>
      <c r="L25" s="42">
        <v>38</v>
      </c>
      <c r="M25" s="42">
        <v>37</v>
      </c>
      <c r="N25" s="42">
        <v>27</v>
      </c>
      <c r="O25" s="42">
        <v>24</v>
      </c>
      <c r="P25" s="42">
        <v>25</v>
      </c>
      <c r="Q25" s="42">
        <v>30</v>
      </c>
      <c r="R25" s="42">
        <v>25</v>
      </c>
      <c r="S25" s="43">
        <f t="shared" si="0"/>
        <v>29.625</v>
      </c>
    </row>
    <row r="26" spans="1:19" s="22" customFormat="1" ht="30" x14ac:dyDescent="0.25">
      <c r="A26" s="17"/>
      <c r="B26" s="39" t="s">
        <v>22</v>
      </c>
      <c r="C26" s="39" t="s">
        <v>77</v>
      </c>
      <c r="D26" s="37" t="s">
        <v>73</v>
      </c>
      <c r="E26" s="37" t="s">
        <v>74</v>
      </c>
      <c r="F26" s="38">
        <v>141674</v>
      </c>
      <c r="G26" s="39" t="s">
        <v>75</v>
      </c>
      <c r="H26" s="40"/>
      <c r="I26" s="41"/>
      <c r="J26" s="41"/>
      <c r="K26" s="42">
        <v>32</v>
      </c>
      <c r="L26" s="42">
        <v>35</v>
      </c>
      <c r="M26" s="42">
        <v>34</v>
      </c>
      <c r="N26" s="42">
        <v>25</v>
      </c>
      <c r="O26" s="42">
        <v>24</v>
      </c>
      <c r="P26" s="42">
        <v>27</v>
      </c>
      <c r="Q26" s="42">
        <v>30</v>
      </c>
      <c r="R26" s="42"/>
      <c r="S26" s="43">
        <f>SUM(K26:R26)/7</f>
        <v>29.571428571428573</v>
      </c>
    </row>
    <row r="27" spans="1:19" s="22" customFormat="1" ht="30" x14ac:dyDescent="0.25">
      <c r="A27" s="17"/>
      <c r="B27" s="39" t="s">
        <v>12</v>
      </c>
      <c r="C27" s="39" t="s">
        <v>32</v>
      </c>
      <c r="D27" s="37" t="s">
        <v>104</v>
      </c>
      <c r="E27" s="44" t="s">
        <v>105</v>
      </c>
      <c r="F27" s="38">
        <v>133666</v>
      </c>
      <c r="G27" s="39" t="s">
        <v>42</v>
      </c>
      <c r="H27" s="40"/>
      <c r="I27" s="41"/>
      <c r="J27" s="41"/>
      <c r="K27" s="42">
        <v>31</v>
      </c>
      <c r="L27" s="42">
        <v>30</v>
      </c>
      <c r="M27" s="42">
        <v>28</v>
      </c>
      <c r="N27" s="42">
        <v>29</v>
      </c>
      <c r="O27" s="42">
        <v>28</v>
      </c>
      <c r="P27" s="42">
        <v>27</v>
      </c>
      <c r="Q27" s="42">
        <v>30</v>
      </c>
      <c r="R27" s="42">
        <v>28</v>
      </c>
      <c r="S27" s="43">
        <f t="shared" ref="S27:S32" si="1">SUM(K27:R27)/8</f>
        <v>28.875</v>
      </c>
    </row>
    <row r="28" spans="1:19" s="22" customFormat="1" ht="30" x14ac:dyDescent="0.25">
      <c r="A28" s="17"/>
      <c r="B28" s="39" t="s">
        <v>13</v>
      </c>
      <c r="C28" s="37" t="s">
        <v>82</v>
      </c>
      <c r="D28" s="37" t="s">
        <v>83</v>
      </c>
      <c r="E28" s="37" t="s">
        <v>84</v>
      </c>
      <c r="F28" s="38">
        <v>204514</v>
      </c>
      <c r="G28" s="39" t="s">
        <v>85</v>
      </c>
      <c r="H28" s="40"/>
      <c r="I28" s="41"/>
      <c r="J28" s="41"/>
      <c r="K28" s="42">
        <v>31</v>
      </c>
      <c r="L28" s="42">
        <v>32</v>
      </c>
      <c r="M28" s="42">
        <v>28</v>
      </c>
      <c r="N28" s="42">
        <v>32</v>
      </c>
      <c r="O28" s="42">
        <v>27</v>
      </c>
      <c r="P28" s="42">
        <v>27</v>
      </c>
      <c r="Q28" s="42">
        <v>23</v>
      </c>
      <c r="R28" s="42">
        <v>27</v>
      </c>
      <c r="S28" s="43">
        <f t="shared" si="1"/>
        <v>28.375</v>
      </c>
    </row>
    <row r="29" spans="1:19" s="22" customFormat="1" ht="30" x14ac:dyDescent="0.25">
      <c r="A29" s="18"/>
      <c r="B29" s="39" t="s">
        <v>22</v>
      </c>
      <c r="C29" s="39" t="s">
        <v>122</v>
      </c>
      <c r="D29" s="37" t="s">
        <v>136</v>
      </c>
      <c r="E29" s="37" t="s">
        <v>132</v>
      </c>
      <c r="F29" s="38">
        <v>166171</v>
      </c>
      <c r="G29" s="39" t="s">
        <v>27</v>
      </c>
      <c r="H29" s="40"/>
      <c r="I29" s="41"/>
      <c r="J29" s="41"/>
      <c r="K29" s="42">
        <v>33</v>
      </c>
      <c r="L29" s="42">
        <v>35</v>
      </c>
      <c r="M29" s="42">
        <v>31</v>
      </c>
      <c r="N29" s="42">
        <v>25</v>
      </c>
      <c r="O29" s="42">
        <v>17</v>
      </c>
      <c r="P29" s="42">
        <v>19</v>
      </c>
      <c r="Q29" s="42">
        <v>20</v>
      </c>
      <c r="R29" s="42">
        <v>22</v>
      </c>
      <c r="S29" s="43">
        <f t="shared" si="1"/>
        <v>25.25</v>
      </c>
    </row>
    <row r="30" spans="1:19" s="22" customFormat="1" ht="45" x14ac:dyDescent="0.25">
      <c r="A30" s="17"/>
      <c r="B30" s="39" t="s">
        <v>20</v>
      </c>
      <c r="C30" s="39" t="s">
        <v>38</v>
      </c>
      <c r="D30" s="37" t="s">
        <v>137</v>
      </c>
      <c r="E30" s="49" t="s">
        <v>39</v>
      </c>
      <c r="F30" s="38">
        <v>85115</v>
      </c>
      <c r="G30" s="39" t="s">
        <v>42</v>
      </c>
      <c r="H30" s="40"/>
      <c r="I30" s="41"/>
      <c r="J30" s="41"/>
      <c r="K30" s="42">
        <v>28</v>
      </c>
      <c r="L30" s="42">
        <v>30</v>
      </c>
      <c r="M30" s="42">
        <v>31</v>
      </c>
      <c r="N30" s="42">
        <v>21</v>
      </c>
      <c r="O30" s="42">
        <v>21</v>
      </c>
      <c r="P30" s="42">
        <v>20</v>
      </c>
      <c r="Q30" s="42">
        <v>28</v>
      </c>
      <c r="R30" s="42">
        <v>22</v>
      </c>
      <c r="S30" s="43">
        <f t="shared" si="1"/>
        <v>25.125</v>
      </c>
    </row>
    <row r="31" spans="1:19" s="22" customFormat="1" ht="30" x14ac:dyDescent="0.25">
      <c r="A31" s="17"/>
      <c r="B31" s="39" t="s">
        <v>22</v>
      </c>
      <c r="C31" s="39" t="s">
        <v>76</v>
      </c>
      <c r="D31" s="37" t="s">
        <v>78</v>
      </c>
      <c r="E31" s="37" t="s">
        <v>79</v>
      </c>
      <c r="F31" s="38">
        <v>62688</v>
      </c>
      <c r="G31" s="39" t="s">
        <v>80</v>
      </c>
      <c r="H31" s="40" t="s">
        <v>142</v>
      </c>
      <c r="I31" s="41"/>
      <c r="J31" s="41"/>
      <c r="K31" s="42">
        <v>35</v>
      </c>
      <c r="L31" s="42">
        <v>35</v>
      </c>
      <c r="M31" s="42">
        <v>33</v>
      </c>
      <c r="N31" s="42">
        <v>23</v>
      </c>
      <c r="O31" s="42">
        <v>14</v>
      </c>
      <c r="P31" s="42">
        <v>20</v>
      </c>
      <c r="Q31" s="42">
        <v>20</v>
      </c>
      <c r="R31" s="42">
        <v>21</v>
      </c>
      <c r="S31" s="43">
        <f t="shared" si="1"/>
        <v>25.125</v>
      </c>
    </row>
    <row r="32" spans="1:19" s="22" customFormat="1" ht="30" x14ac:dyDescent="0.25">
      <c r="A32" s="17"/>
      <c r="B32" s="39" t="s">
        <v>12</v>
      </c>
      <c r="C32" s="39" t="s">
        <v>115</v>
      </c>
      <c r="D32" s="37" t="s">
        <v>116</v>
      </c>
      <c r="E32" s="45" t="s">
        <v>117</v>
      </c>
      <c r="F32" s="38">
        <v>58000</v>
      </c>
      <c r="G32" s="39" t="s">
        <v>34</v>
      </c>
      <c r="H32" s="40"/>
      <c r="I32" s="41"/>
      <c r="J32" s="41"/>
      <c r="K32" s="42">
        <v>24</v>
      </c>
      <c r="L32" s="42">
        <v>19</v>
      </c>
      <c r="M32" s="42">
        <v>20</v>
      </c>
      <c r="N32" s="42">
        <v>21</v>
      </c>
      <c r="O32" s="42">
        <v>21</v>
      </c>
      <c r="P32" s="42">
        <v>22</v>
      </c>
      <c r="Q32" s="42">
        <v>20</v>
      </c>
      <c r="R32" s="42">
        <v>22</v>
      </c>
      <c r="S32" s="43">
        <f t="shared" si="1"/>
        <v>21.125</v>
      </c>
    </row>
    <row r="33" spans="1:19" ht="18.75" x14ac:dyDescent="0.3">
      <c r="K33" s="34"/>
      <c r="L33" s="34"/>
      <c r="M33" s="34"/>
      <c r="N33" s="34"/>
      <c r="O33" s="34"/>
      <c r="P33" s="34"/>
      <c r="Q33" s="34"/>
      <c r="R33" s="34"/>
      <c r="S33" s="35"/>
    </row>
    <row r="34" spans="1:19" ht="37.5" customHeight="1" x14ac:dyDescent="0.3">
      <c r="A34" s="52" t="s">
        <v>15</v>
      </c>
      <c r="B34" s="52"/>
      <c r="C34" s="52"/>
      <c r="D34" s="52"/>
      <c r="E34" s="52"/>
      <c r="F34" s="1">
        <f>SUM(F4:F32)</f>
        <v>4347906</v>
      </c>
      <c r="G34" s="1"/>
      <c r="H34" s="12">
        <f>SUM(H4:H33)</f>
        <v>3144584</v>
      </c>
      <c r="I34" s="14"/>
    </row>
    <row r="35" spans="1:19" x14ac:dyDescent="0.25">
      <c r="D35" t="s">
        <v>134</v>
      </c>
      <c r="F35" s="1">
        <v>3658156</v>
      </c>
      <c r="H35" s="13"/>
    </row>
    <row r="36" spans="1:19" ht="18.75" x14ac:dyDescent="0.3">
      <c r="D36" s="7" t="s">
        <v>16</v>
      </c>
      <c r="E36" s="8"/>
      <c r="F36" s="9">
        <f>F35-F37-F39</f>
        <v>3144584</v>
      </c>
    </row>
    <row r="37" spans="1:19" x14ac:dyDescent="0.25">
      <c r="D37" t="s">
        <v>17</v>
      </c>
      <c r="F37" s="1">
        <v>91000</v>
      </c>
    </row>
    <row r="39" spans="1:19" x14ac:dyDescent="0.25">
      <c r="D39" t="s">
        <v>131</v>
      </c>
      <c r="F39" s="13">
        <f>SUM(F42:F44)</f>
        <v>422572</v>
      </c>
    </row>
    <row r="40" spans="1:19" x14ac:dyDescent="0.25">
      <c r="D40" t="s">
        <v>18</v>
      </c>
      <c r="F40" s="13">
        <f>F36-H34</f>
        <v>0</v>
      </c>
    </row>
    <row r="42" spans="1:19" ht="60" x14ac:dyDescent="0.25">
      <c r="B42" s="27" t="s">
        <v>12</v>
      </c>
      <c r="C42" s="27" t="s">
        <v>125</v>
      </c>
      <c r="D42" s="28" t="s">
        <v>129</v>
      </c>
      <c r="E42" s="28" t="s">
        <v>130</v>
      </c>
      <c r="F42" s="27">
        <v>286956</v>
      </c>
      <c r="G42" s="30" t="s">
        <v>141</v>
      </c>
    </row>
    <row r="43" spans="1:19" ht="30" x14ac:dyDescent="0.25">
      <c r="B43" s="27" t="s">
        <v>14</v>
      </c>
      <c r="C43" s="27" t="s">
        <v>33</v>
      </c>
      <c r="D43" s="28" t="s">
        <v>126</v>
      </c>
      <c r="E43" s="28" t="s">
        <v>127</v>
      </c>
      <c r="F43" s="27">
        <v>113776</v>
      </c>
    </row>
    <row r="44" spans="1:19" ht="30" x14ac:dyDescent="0.25">
      <c r="B44" s="27" t="s">
        <v>22</v>
      </c>
      <c r="C44" s="27" t="s">
        <v>77</v>
      </c>
      <c r="D44" s="28" t="s">
        <v>128</v>
      </c>
      <c r="E44" s="28" t="s">
        <v>24</v>
      </c>
      <c r="F44" s="27">
        <v>21840</v>
      </c>
    </row>
  </sheetData>
  <autoFilter ref="A3:S32">
    <sortState ref="A4:S32">
      <sortCondition descending="1" ref="S3:S32"/>
    </sortState>
  </autoFilter>
  <mergeCells count="3">
    <mergeCell ref="A1:G2"/>
    <mergeCell ref="A34:E34"/>
    <mergeCell ref="K2:R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6668297DCE745BE0F09F5A7912DE5" ma:contentTypeVersion="13" ma:contentTypeDescription="Vytvoří nový dokument" ma:contentTypeScope="" ma:versionID="459171ba60e62f8170be2ccce6138b60">
  <xsd:schema xmlns:xsd="http://www.w3.org/2001/XMLSchema" xmlns:xs="http://www.w3.org/2001/XMLSchema" xmlns:p="http://schemas.microsoft.com/office/2006/metadata/properties" xmlns:ns3="480c6dab-5be2-4313-84bd-04e5f05d4939" xmlns:ns4="3c744f9e-19b4-4d79-a6d7-1bf495a26feb" targetNamespace="http://schemas.microsoft.com/office/2006/metadata/properties" ma:root="true" ma:fieldsID="2f7f3379cb5d822fee174de3498f7477" ns3:_="" ns4:_="">
    <xsd:import namespace="480c6dab-5be2-4313-84bd-04e5f05d4939"/>
    <xsd:import namespace="3c744f9e-19b4-4d79-a6d7-1bf495a26fe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6dab-5be2-4313-84bd-04e5f05d49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44f9e-19b4-4d79-a6d7-1bf495a26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A9DF22-F2FC-4A5F-820E-7A45F3E4383D}">
  <ds:schemaRefs>
    <ds:schemaRef ds:uri="480c6dab-5be2-4313-84bd-04e5f05d4939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c744f9e-19b4-4d79-a6d7-1bf495a26feb"/>
  </ds:schemaRefs>
</ds:datastoreItem>
</file>

<file path=customXml/itemProps2.xml><?xml version="1.0" encoding="utf-8"?>
<ds:datastoreItem xmlns:ds="http://schemas.openxmlformats.org/officeDocument/2006/customXml" ds:itemID="{889A1CE3-1C5F-44E4-8237-70D3BC6BD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0c6dab-5be2-4313-84bd-04e5f05d4939"/>
    <ds:schemaRef ds:uri="3c744f9e-19b4-4d79-a6d7-1bf495a26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188F5A-CEF3-4A12-87B5-9F8465BE82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 kolo</vt:lpstr>
      <vt:lpstr>'1. kolo'!_Hlk30795219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Řezníčková Zuzana</dc:creator>
  <cp:keywords/>
  <dc:description/>
  <cp:lastModifiedBy>Prášilová Iveta</cp:lastModifiedBy>
  <cp:revision/>
  <dcterms:created xsi:type="dcterms:W3CDTF">2020-02-18T14:53:31Z</dcterms:created>
  <dcterms:modified xsi:type="dcterms:W3CDTF">2023-03-09T12:25:23Z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0x0101009136668297DCE745BE0F09F5A7912DE5</vt:lpwstr>
  </property>
</Properties>
</file>