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rasiiv1\OneDrive - Univerzita Hradec Králové\SV\SV 22\Komise\"/>
    </mc:Choice>
  </mc:AlternateContent>
  <bookViews>
    <workbookView xWindow="10680" yWindow="1476" windowWidth="11580" windowHeight="10380"/>
  </bookViews>
  <sheets>
    <sheet name="1. kolo" sheetId="1" r:id="rId1"/>
  </sheets>
  <definedNames>
    <definedName name="_xlnm._FilterDatabase" localSheetId="0" hidden="1">'1. kolo'!$A$3:$S$26</definedName>
    <definedName name="_Hlk30795219" localSheetId="0">'1. kolo'!$E$22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0" i="1" l="1"/>
  <c r="S5" i="1" l="1"/>
  <c r="S4" i="1"/>
  <c r="S11" i="1"/>
  <c r="S17" i="1"/>
  <c r="S22" i="1"/>
  <c r="S9" i="1"/>
  <c r="S10" i="1"/>
  <c r="S8" i="1"/>
  <c r="S6" i="1"/>
  <c r="S15" i="1"/>
  <c r="S13" i="1"/>
  <c r="S14" i="1"/>
  <c r="S16" i="1"/>
  <c r="S12" i="1"/>
  <c r="S18" i="1"/>
  <c r="S20" i="1"/>
  <c r="S19" i="1"/>
  <c r="S21" i="1"/>
  <c r="S26" i="1"/>
  <c r="S24" i="1"/>
  <c r="S25" i="1"/>
  <c r="S23" i="1"/>
  <c r="S7" i="1"/>
  <c r="F33" i="1" l="1"/>
  <c r="H28" i="1" l="1"/>
  <c r="F34" i="1" l="1"/>
  <c r="F28" i="1" l="1"/>
</calcChain>
</file>

<file path=xl/sharedStrings.xml><?xml version="1.0" encoding="utf-8"?>
<sst xmlns="http://schemas.openxmlformats.org/spreadsheetml/2006/main" count="172" uniqueCount="119">
  <si>
    <t xml:space="preserve"> HODNOCENÍ (bodování 6 - 30 bodů celkem každý hodnotitel)</t>
  </si>
  <si>
    <t>pracoviště</t>
  </si>
  <si>
    <t>řešitel/ka</t>
  </si>
  <si>
    <t>školitel/ka (student)</t>
  </si>
  <si>
    <t>název projektu</t>
  </si>
  <si>
    <t>požadovaná částka</t>
  </si>
  <si>
    <t>očekávaný publikační výstup</t>
  </si>
  <si>
    <t>přidělená částka</t>
  </si>
  <si>
    <t>poznámka</t>
  </si>
  <si>
    <t>hlasování</t>
  </si>
  <si>
    <t>Hodnotitel 1</t>
  </si>
  <si>
    <t>bodový průměr</t>
  </si>
  <si>
    <t>KARCH</t>
  </si>
  <si>
    <t>HÚ</t>
  </si>
  <si>
    <t>Pinar Gill Joan</t>
  </si>
  <si>
    <t>Pleska Miroslav</t>
  </si>
  <si>
    <t>KFSV</t>
  </si>
  <si>
    <t>Daneš Jaroslav</t>
  </si>
  <si>
    <t>POŽADAVKY CELKEM</t>
  </si>
  <si>
    <t>ČÁSTKA K ROZDĚLENÍ</t>
  </si>
  <si>
    <t>ORGANIZACE SGS</t>
  </si>
  <si>
    <t xml:space="preserve">Catacombs and their settlements in South-Eastern Sicily (4th - 6th c. AD). Archeological researches 2021-2022 </t>
  </si>
  <si>
    <t>Vinař Ondřej</t>
  </si>
  <si>
    <t>Fake news a politika klasického Řecka</t>
  </si>
  <si>
    <t>Do druhého kola</t>
  </si>
  <si>
    <t>DOTACE NA ROK 2022</t>
  </si>
  <si>
    <t>Pokračující projekty z roku 2021</t>
  </si>
  <si>
    <t>Thér Richard</t>
  </si>
  <si>
    <t>Eva Schimerová, Jakub Citterbard</t>
  </si>
  <si>
    <t xml:space="preserve">Vývoj inovativních zobrazovacích technik archeologických artefaktů využívajících výpočetní tomografii </t>
  </si>
  <si>
    <t>Mgr. Hana Jermakova</t>
  </si>
  <si>
    <t>dr. Marie Hrdá</t>
  </si>
  <si>
    <r>
      <rPr>
        <i/>
        <sz val="11"/>
        <color theme="1"/>
        <rFont val="Calibri"/>
        <family val="2"/>
        <charset val="238"/>
        <scheme val="minor"/>
      </rPr>
      <t>Koncept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i/>
        <sz val="12"/>
        <color theme="1"/>
        <rFont val="Calibri"/>
        <family val="2"/>
        <charset val="238"/>
        <scheme val="minor"/>
      </rPr>
      <t>filozofování ve výuce (teorie a praxe)</t>
    </r>
  </si>
  <si>
    <t>1x Jsc</t>
  </si>
  <si>
    <t>Mgr. David Mareček</t>
  </si>
  <si>
    <t>doc. Jiří Hutečka</t>
  </si>
  <si>
    <t>Ostpolitik – zahraniční politika Willyho Brandta a její vliv na euroatlantické vztahy</t>
  </si>
  <si>
    <t>KPOL</t>
  </si>
  <si>
    <t>Mgr. Tadeáš Vala</t>
  </si>
  <si>
    <t>doc. Vlastimil Fiala</t>
  </si>
  <si>
    <t>Projevy a chápání džihádu muslimů a nemuslimských Evropanů</t>
  </si>
  <si>
    <t>1x Jsc, možná i D</t>
  </si>
  <si>
    <t>dvouletý</t>
  </si>
  <si>
    <t>Pravda vítězí, nebo pravda vítězí? Otázka pravdy v současné filosofii</t>
  </si>
  <si>
    <t>KPVHA</t>
  </si>
  <si>
    <t>M</t>
  </si>
  <si>
    <t>doc. Jakub Zouhar</t>
  </si>
  <si>
    <t>dr. Tomáš Mangel</t>
  </si>
  <si>
    <t>PŘIHLÁŠKY PROJEKTŮ SV 2022</t>
  </si>
  <si>
    <t>B</t>
  </si>
  <si>
    <t>Bc. Jan Marek Procházka</t>
  </si>
  <si>
    <t>Německojazyčné písemnictví a vzdělávání v Čechách na přelomu 18. a 19. století</t>
  </si>
  <si>
    <t>doc. Martin Šandera</t>
  </si>
  <si>
    <t>dr. Klára Rybenská</t>
  </si>
  <si>
    <r>
      <t xml:space="preserve">1x </t>
    </r>
    <r>
      <rPr>
        <u/>
        <sz val="11"/>
        <color theme="1"/>
        <rFont val="Calibri"/>
        <family val="2"/>
        <charset val="238"/>
        <scheme val="minor"/>
      </rPr>
      <t>Jimp</t>
    </r>
    <r>
      <rPr>
        <sz val="11"/>
        <color theme="1"/>
        <rFont val="Calibri"/>
        <family val="2"/>
        <charset val="238"/>
        <scheme val="minor"/>
      </rPr>
      <t>/Jsc, workshop (za oba roky)</t>
    </r>
  </si>
  <si>
    <t>Mgr. Klára Burianová</t>
  </si>
  <si>
    <t>prof. Dana Musilová</t>
  </si>
  <si>
    <t>Nucená práce sovětských válečných zajatců na území vládního obvodu v Ústí nad Labem v letech 1942-1945</t>
  </si>
  <si>
    <t>1x Jost</t>
  </si>
  <si>
    <t>doc. Sázelová /dr. Petr Šída jako příkazce</t>
  </si>
  <si>
    <t>Základy virtuální rekonstrukce podoby</t>
  </si>
  <si>
    <t>1x Jimp/Jsc</t>
  </si>
  <si>
    <t>mgr. Barbora Borůvková, mgr. Jakub Zilvar</t>
  </si>
  <si>
    <t>1x Jimp/Jsc, 1x Jost</t>
  </si>
  <si>
    <t>Analýza digitalizačních metod pro tvorbu virtuálních výstav na příkladu muzejních sbírkových předmětů</t>
  </si>
  <si>
    <t>Jazyk hněvu. Kritická diskurzivní a sémiotická analýza diskurzivních dějin sociální demokracie v českých zemích v letech 1905 až 1921</t>
  </si>
  <si>
    <t>Komplexní výzkum převisů v severočeských pískovcích v roce 2022</t>
  </si>
  <si>
    <t>Bc. Anna-Marie Ourodová</t>
  </si>
  <si>
    <t>2x Jimp</t>
  </si>
  <si>
    <t>1x Jimp, 1x Jsc</t>
  </si>
  <si>
    <t>Mgr. David Nykodým</t>
  </si>
  <si>
    <t>Mgr. Kateřina Hrušková</t>
  </si>
  <si>
    <t>doc. Veronika Středová, Mgr. David Nykodým, Mgr. Jakub Seiner</t>
  </si>
  <si>
    <t>České, slovenské a československé dějiny 20. století XVII. (Konference mladých vědeckých pracovníků)</t>
  </si>
  <si>
    <t>M, D</t>
  </si>
  <si>
    <t>Ing. Bc. Karolína Králová</t>
  </si>
  <si>
    <t>dr. Richar Thér</t>
  </si>
  <si>
    <t>Příprava kolekce modelových vzorků pro rekonstrukci podmínek výpalu archeologické keramiky na základě chemických a mineralogických vlastností</t>
  </si>
  <si>
    <t>Architektura na sídlištích z doby římské v Jevíčku</t>
  </si>
  <si>
    <t>Mgr. Jakub Citterbard</t>
  </si>
  <si>
    <t>prof. Eduard Droberjar</t>
  </si>
  <si>
    <t>1x Jsc, 1x Jost</t>
  </si>
  <si>
    <t xml:space="preserve">Metodologie vybraných výzkumů britských městských elit vrcholného a pozdního středověku </t>
  </si>
  <si>
    <t>odeslání studie Jimp/Jsc</t>
  </si>
  <si>
    <t>Elvin Francisco Rodríguez Fabilena</t>
  </si>
  <si>
    <t>doc. Karel Kouba</t>
  </si>
  <si>
    <t>The parapolice groups and the use of political violence in the Nicaraguan protests of 2018</t>
  </si>
  <si>
    <t>Mgr. Vojtěch Zábojník</t>
  </si>
  <si>
    <r>
      <t>Svatá říše římská a Zelenohorská jednota. Úsilí o</t>
    </r>
    <r>
      <rPr>
        <i/>
        <sz val="12"/>
        <color theme="1"/>
        <rFont val="Comenia Sans"/>
        <family val="3"/>
      </rPr>
      <t xml:space="preserve"> </t>
    </r>
    <r>
      <rPr>
        <sz val="11"/>
        <color theme="1"/>
        <rFont val="Calibri"/>
        <family val="2"/>
        <charset val="238"/>
      </rPr>
      <t>podporu říšských knížat a měst ve válce proti českému králi.</t>
    </r>
  </si>
  <si>
    <t>4x Jost, 1x Jimp</t>
  </si>
  <si>
    <t>Mgr. Pavel Tašek</t>
  </si>
  <si>
    <t>doc. Jana Vojítšková, Mgr. Barbora Herčíková</t>
  </si>
  <si>
    <t>Společnost českých zemí ve středověku a v raném novověku I</t>
  </si>
  <si>
    <t>Mgr. Michal Hubálek</t>
  </si>
  <si>
    <t>Mezinárodní doktorandská konference „Tři staletí v srdci Evropy“</t>
  </si>
  <si>
    <t>Užití metody fotogrammetrie jakožto možnosti digitalizace vybraných římských mincí</t>
  </si>
  <si>
    <t>dr. Klára Rybenská, Mgr. Barbora Borůvková, doc. Štěpán Hubálovský</t>
  </si>
  <si>
    <t>2x Jost</t>
  </si>
  <si>
    <t>doc. Jana  Vojtíšková, doc. Štěpán Hubalovský, Mgr. Lucie Barcalová, Mgr. Barbora Borůvková, Mgr. Michaela Pavlečková</t>
  </si>
  <si>
    <t>Mgr. Tereza Jošková</t>
  </si>
  <si>
    <t>TdDr. Martin Dekarli</t>
  </si>
  <si>
    <t>Bc. Dagmar Burešová</t>
  </si>
  <si>
    <t>Mezinárodní prezentace kodikologického bádání na FF UHK II.</t>
  </si>
  <si>
    <t>1x B, 1x Jost, 1x Jsc, 1x A, 1xR</t>
  </si>
  <si>
    <t>doc. Veronika Středová</t>
  </si>
  <si>
    <t xml:space="preserve">Výzkum regionálních dějin v kontextu historické vědy druhé poloviny 20. století. </t>
  </si>
  <si>
    <t>2x Jost/Jsc</t>
  </si>
  <si>
    <t>doc. Joan Pinar Gil</t>
  </si>
  <si>
    <t>bc. Anna- Marie Ourodová, Mgr. Miroslav Pleska, bc. Dominika Matějková (2023)</t>
  </si>
  <si>
    <t>Upgrading the archaeology of the Odoacrian and Ostrogothic kingdom: archaeometry, bioarchaeology and context analysis</t>
  </si>
  <si>
    <t>7x Jimp (za oba roky)</t>
  </si>
  <si>
    <t>Vybrané aspekty lokality Tuněchody (okr. Chrudim) v kontextu časně laténského osídlení východních Čech</t>
  </si>
  <si>
    <t>2x Jimp/Jsc, 1x Jost</t>
  </si>
  <si>
    <t>Mgr. Iva Sturmová</t>
  </si>
  <si>
    <t>Mgr. Tomáš Schejbal</t>
  </si>
  <si>
    <t>dr. Filip Jaroš, Mgr. Ondřej Vinař, Mgr. Matěj Pudil</t>
  </si>
  <si>
    <t>dr. Petr Šída</t>
  </si>
  <si>
    <t>doporučeno k financování</t>
  </si>
  <si>
    <t>nedoporučeno k financování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</si>
</sst>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Kč&quot;_-;\-* #,##0.00\ &quot;Kč&quot;_-;_-* &quot;-&quot;??\ &quot;Kč&quot;_-;_-@_-"/>
    <numFmt numFmtId="164" formatCode="#,##0.00\ &quot;Kč&quot;"/>
  </numFmts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u/>
      <sz val="11"/>
      <color theme="1"/>
      <name val="Calibri"/>
      <family val="2"/>
      <charset val="238"/>
      <scheme val="minor"/>
    </font>
    <font>
      <i/>
      <sz val="12"/>
      <color theme="1"/>
      <name val="Comenia Sans"/>
      <family val="3"/>
    </font>
  </fonts>
  <fills count="8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164" fontId="0" fillId="0" borderId="0" xfId="0" applyNumberFormat="1"/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164" fontId="1" fillId="0" borderId="4" xfId="0" applyNumberFormat="1" applyFont="1" applyBorder="1" applyAlignment="1">
      <alignment horizontal="center"/>
    </xf>
    <xf numFmtId="0" fontId="1" fillId="0" borderId="4" xfId="0" applyFont="1" applyBorder="1" applyAlignment="1">
      <alignment horizontal="center" wrapText="1"/>
    </xf>
    <xf numFmtId="0" fontId="0" fillId="0" borderId="0" xfId="0" applyAlignment="1">
      <alignment wrapText="1"/>
    </xf>
    <xf numFmtId="0" fontId="3" fillId="3" borderId="0" xfId="0" applyFont="1" applyFill="1"/>
    <xf numFmtId="0" fontId="3" fillId="3" borderId="0" xfId="0" applyFont="1" applyFill="1" applyAlignment="1">
      <alignment wrapText="1"/>
    </xf>
    <xf numFmtId="164" fontId="3" fillId="3" borderId="0" xfId="0" applyNumberFormat="1" applyFont="1" applyFill="1"/>
    <xf numFmtId="0" fontId="0" fillId="0" borderId="0" xfId="0"/>
    <xf numFmtId="0" fontId="1" fillId="0" borderId="2" xfId="0" applyFont="1" applyFill="1" applyBorder="1" applyAlignment="1">
      <alignment horizontal="center" vertical="center" wrapText="1"/>
    </xf>
    <xf numFmtId="44" fontId="1" fillId="6" borderId="2" xfId="0" applyNumberFormat="1" applyFont="1" applyFill="1" applyBorder="1" applyAlignment="1">
      <alignment horizontal="center"/>
    </xf>
    <xf numFmtId="44" fontId="1" fillId="0" borderId="0" xfId="0" applyNumberFormat="1" applyFont="1"/>
    <xf numFmtId="164" fontId="1" fillId="0" borderId="0" xfId="0" applyNumberFormat="1" applyFont="1"/>
    <xf numFmtId="49" fontId="0" fillId="0" borderId="0" xfId="0" applyNumberFormat="1" applyAlignment="1">
      <alignment wrapText="1"/>
    </xf>
    <xf numFmtId="49" fontId="1" fillId="7" borderId="2" xfId="0" applyNumberFormat="1" applyFont="1" applyFill="1" applyBorder="1" applyAlignment="1">
      <alignment horizontal="center" wrapText="1"/>
    </xf>
    <xf numFmtId="0" fontId="1" fillId="7" borderId="2" xfId="0" applyFont="1" applyFill="1" applyBorder="1" applyAlignment="1">
      <alignment horizontal="center" wrapText="1"/>
    </xf>
    <xf numFmtId="49" fontId="0" fillId="0" borderId="0" xfId="0" applyNumberFormat="1" applyFill="1" applyBorder="1" applyAlignment="1">
      <alignment wrapText="1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vertical="center" wrapText="1"/>
    </xf>
    <xf numFmtId="164" fontId="0" fillId="4" borderId="2" xfId="0" applyNumberFormat="1" applyFill="1" applyBorder="1" applyAlignment="1">
      <alignment vertical="center"/>
    </xf>
    <xf numFmtId="0" fontId="0" fillId="7" borderId="2" xfId="0" applyFill="1" applyBorder="1" applyAlignment="1">
      <alignment vertical="center" wrapText="1"/>
    </xf>
    <xf numFmtId="49" fontId="0" fillId="7" borderId="2" xfId="0" applyNumberFormat="1" applyFill="1" applyBorder="1" applyAlignment="1">
      <alignment vertical="center" wrapText="1"/>
    </xf>
    <xf numFmtId="0" fontId="0" fillId="0" borderId="0" xfId="0" applyAlignment="1">
      <alignment vertical="center"/>
    </xf>
    <xf numFmtId="164" fontId="0" fillId="0" borderId="2" xfId="0" applyNumberFormat="1" applyFill="1" applyBorder="1" applyAlignment="1">
      <alignment vertical="center"/>
    </xf>
    <xf numFmtId="0" fontId="0" fillId="0" borderId="2" xfId="0" applyFill="1" applyBorder="1" applyAlignment="1">
      <alignment vertical="center" wrapText="1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/>
    </xf>
    <xf numFmtId="44" fontId="1" fillId="6" borderId="2" xfId="0" applyNumberFormat="1" applyFont="1" applyFill="1" applyBorder="1" applyAlignment="1">
      <alignment vertical="center"/>
    </xf>
    <xf numFmtId="0" fontId="0" fillId="0" borderId="2" xfId="0" applyFill="1" applyBorder="1" applyAlignment="1">
      <alignment vertical="center"/>
    </xf>
    <xf numFmtId="0" fontId="0" fillId="0" borderId="5" xfId="0" applyFill="1" applyBorder="1" applyAlignment="1">
      <alignment vertical="center" wrapText="1"/>
    </xf>
    <xf numFmtId="0" fontId="0" fillId="0" borderId="2" xfId="0" applyFill="1" applyBorder="1" applyAlignment="1">
      <alignment horizontal="center" vertical="center"/>
    </xf>
    <xf numFmtId="0" fontId="0" fillId="5" borderId="2" xfId="0" applyFill="1" applyBorder="1"/>
    <xf numFmtId="0" fontId="0" fillId="5" borderId="2" xfId="0" applyFill="1" applyBorder="1" applyAlignment="1">
      <alignment wrapText="1"/>
    </xf>
    <xf numFmtId="0" fontId="6" fillId="0" borderId="2" xfId="0" applyFont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2" fillId="2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3" fillId="0" borderId="0" xfId="0" applyFont="1" applyAlignment="1">
      <alignment horizontal="center" wrapText="1"/>
    </xf>
    <xf numFmtId="0" fontId="0" fillId="5" borderId="6" xfId="0" applyFill="1" applyBorder="1" applyAlignment="1">
      <alignment horizontal="center"/>
    </xf>
    <xf numFmtId="0" fontId="0" fillId="5" borderId="7" xfId="0" applyFill="1" applyBorder="1" applyAlignment="1">
      <alignment horizontal="center"/>
    </xf>
    <xf numFmtId="0" fontId="0" fillId="0" borderId="8" xfId="0" applyBorder="1" applyAlignment="1">
      <alignment vertical="center" wrapText="1"/>
    </xf>
    <xf numFmtId="164" fontId="0" fillId="0" borderId="0" xfId="0" applyNumberFormat="1" applyFill="1" applyBorder="1" applyAlignment="1">
      <alignment vertical="center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8"/>
  <sheetViews>
    <sheetView tabSelected="1" topLeftCell="A10" zoomScale="60" zoomScaleNormal="60" workbookViewId="0">
      <selection activeCell="G36" sqref="G36"/>
    </sheetView>
  </sheetViews>
  <sheetFormatPr defaultRowHeight="14.4" x14ac:dyDescent="0.3"/>
  <cols>
    <col min="2" max="2" width="10.109375" bestFit="1" customWidth="1"/>
    <col min="3" max="3" width="25.44140625" customWidth="1"/>
    <col min="4" max="4" width="25.5546875" customWidth="1"/>
    <col min="5" max="5" width="44.109375" style="6" customWidth="1"/>
    <col min="6" max="6" width="19.44140625" style="1" bestFit="1" customWidth="1"/>
    <col min="7" max="7" width="32.5546875" customWidth="1"/>
    <col min="8" max="8" width="20" style="13" customWidth="1"/>
    <col min="9" max="9" width="19.33203125" style="6" customWidth="1"/>
    <col min="10" max="10" width="14.109375" style="15" customWidth="1"/>
    <col min="11" max="18" width="12.6640625" style="27" customWidth="1"/>
    <col min="19" max="19" width="16.109375" style="29" customWidth="1"/>
  </cols>
  <sheetData>
    <row r="1" spans="1:19" ht="30.75" customHeight="1" x14ac:dyDescent="0.3">
      <c r="A1" s="39" t="s">
        <v>48</v>
      </c>
      <c r="B1" s="39"/>
      <c r="C1" s="39"/>
      <c r="D1" s="39"/>
      <c r="E1" s="39"/>
      <c r="F1" s="39"/>
      <c r="G1" s="39"/>
    </row>
    <row r="2" spans="1:19" ht="46.5" customHeight="1" thickBot="1" x14ac:dyDescent="0.35">
      <c r="A2" s="40"/>
      <c r="B2" s="40"/>
      <c r="C2" s="40"/>
      <c r="D2" s="40"/>
      <c r="E2" s="40"/>
      <c r="F2" s="40"/>
      <c r="G2" s="40"/>
      <c r="K2" s="42" t="s">
        <v>0</v>
      </c>
      <c r="L2" s="43"/>
      <c r="M2" s="43"/>
      <c r="N2" s="43"/>
      <c r="O2" s="43"/>
      <c r="P2" s="43"/>
      <c r="Q2" s="43"/>
      <c r="R2" s="43"/>
    </row>
    <row r="3" spans="1:19" ht="134.25" customHeight="1" x14ac:dyDescent="0.3">
      <c r="A3" s="2"/>
      <c r="B3" s="3" t="s">
        <v>1</v>
      </c>
      <c r="C3" s="3" t="s">
        <v>2</v>
      </c>
      <c r="D3" s="3" t="s">
        <v>3</v>
      </c>
      <c r="E3" s="5" t="s">
        <v>4</v>
      </c>
      <c r="F3" s="4" t="s">
        <v>5</v>
      </c>
      <c r="G3" s="3" t="s">
        <v>6</v>
      </c>
      <c r="H3" s="12" t="s">
        <v>7</v>
      </c>
      <c r="I3" s="17" t="s">
        <v>8</v>
      </c>
      <c r="J3" s="16" t="s">
        <v>9</v>
      </c>
      <c r="K3" s="11" t="s">
        <v>10</v>
      </c>
      <c r="L3" s="11">
        <v>2</v>
      </c>
      <c r="M3" s="11">
        <v>3</v>
      </c>
      <c r="N3" s="11">
        <v>4</v>
      </c>
      <c r="O3" s="11">
        <v>5</v>
      </c>
      <c r="P3" s="11">
        <v>6</v>
      </c>
      <c r="Q3" s="11">
        <v>7</v>
      </c>
      <c r="R3" s="11">
        <v>8</v>
      </c>
      <c r="S3" s="11" t="s">
        <v>11</v>
      </c>
    </row>
    <row r="4" spans="1:19" s="24" customFormat="1" ht="43.2" x14ac:dyDescent="0.3">
      <c r="A4" s="32"/>
      <c r="B4" s="32" t="s">
        <v>13</v>
      </c>
      <c r="C4" s="32" t="s">
        <v>71</v>
      </c>
      <c r="D4" s="26" t="s">
        <v>72</v>
      </c>
      <c r="E4" s="20" t="s">
        <v>73</v>
      </c>
      <c r="F4" s="25">
        <v>112700</v>
      </c>
      <c r="G4" s="32" t="s">
        <v>74</v>
      </c>
      <c r="H4" s="31">
        <v>112700</v>
      </c>
      <c r="I4" s="23"/>
      <c r="J4" s="23" t="s">
        <v>117</v>
      </c>
      <c r="K4" s="34">
        <v>28</v>
      </c>
      <c r="L4" s="34"/>
      <c r="M4" s="34">
        <v>30</v>
      </c>
      <c r="N4" s="34">
        <v>30</v>
      </c>
      <c r="O4" s="34">
        <v>27</v>
      </c>
      <c r="P4" s="34">
        <v>28</v>
      </c>
      <c r="Q4" s="34">
        <v>25</v>
      </c>
      <c r="R4" s="34">
        <v>28</v>
      </c>
      <c r="S4" s="30">
        <f>SUM(K4:R4)/7</f>
        <v>28</v>
      </c>
    </row>
    <row r="5" spans="1:19" s="24" customFormat="1" ht="28.8" x14ac:dyDescent="0.3">
      <c r="A5" s="32"/>
      <c r="B5" s="32" t="s">
        <v>13</v>
      </c>
      <c r="C5" s="32" t="s">
        <v>104</v>
      </c>
      <c r="D5" s="26" t="s">
        <v>71</v>
      </c>
      <c r="E5" s="37" t="s">
        <v>105</v>
      </c>
      <c r="F5" s="25">
        <v>67933</v>
      </c>
      <c r="G5" s="32" t="s">
        <v>106</v>
      </c>
      <c r="H5" s="31">
        <v>67933</v>
      </c>
      <c r="I5" s="23"/>
      <c r="J5" s="23" t="s">
        <v>117</v>
      </c>
      <c r="K5" s="34">
        <v>26</v>
      </c>
      <c r="L5" s="34"/>
      <c r="M5" s="34">
        <v>28</v>
      </c>
      <c r="N5" s="34">
        <v>25</v>
      </c>
      <c r="O5" s="34">
        <v>24</v>
      </c>
      <c r="P5" s="34">
        <v>24</v>
      </c>
      <c r="Q5" s="34">
        <v>23</v>
      </c>
      <c r="R5" s="34">
        <v>26</v>
      </c>
      <c r="S5" s="30">
        <f>SUM(K5:R5)/7</f>
        <v>25.142857142857142</v>
      </c>
    </row>
    <row r="6" spans="1:19" s="24" customFormat="1" ht="28.8" x14ac:dyDescent="0.3">
      <c r="A6" s="32"/>
      <c r="B6" s="32" t="s">
        <v>13</v>
      </c>
      <c r="C6" s="32" t="s">
        <v>70</v>
      </c>
      <c r="D6" s="26" t="s">
        <v>52</v>
      </c>
      <c r="E6" s="20" t="s">
        <v>82</v>
      </c>
      <c r="F6" s="25">
        <v>101150</v>
      </c>
      <c r="G6" s="32" t="s">
        <v>83</v>
      </c>
      <c r="H6" s="31">
        <v>101150</v>
      </c>
      <c r="I6" s="23"/>
      <c r="J6" s="23" t="s">
        <v>117</v>
      </c>
      <c r="K6" s="34">
        <v>27</v>
      </c>
      <c r="L6" s="34">
        <v>27</v>
      </c>
      <c r="M6" s="34">
        <v>25</v>
      </c>
      <c r="N6" s="34">
        <v>25</v>
      </c>
      <c r="O6" s="34">
        <v>23</v>
      </c>
      <c r="P6" s="34">
        <v>23</v>
      </c>
      <c r="Q6" s="34">
        <v>23</v>
      </c>
      <c r="R6" s="34">
        <v>25</v>
      </c>
      <c r="S6" s="30">
        <f>SUM(K6:R6)/8</f>
        <v>24.75</v>
      </c>
    </row>
    <row r="7" spans="1:19" s="24" customFormat="1" ht="28.8" x14ac:dyDescent="0.3">
      <c r="A7" s="19"/>
      <c r="B7" s="19" t="s">
        <v>13</v>
      </c>
      <c r="C7" s="19" t="s">
        <v>34</v>
      </c>
      <c r="D7" s="20" t="s">
        <v>35</v>
      </c>
      <c r="E7" s="20" t="s">
        <v>36</v>
      </c>
      <c r="F7" s="25">
        <v>70947</v>
      </c>
      <c r="G7" s="19" t="s">
        <v>33</v>
      </c>
      <c r="H7" s="31">
        <v>70947</v>
      </c>
      <c r="I7" s="22"/>
      <c r="J7" s="23" t="s">
        <v>117</v>
      </c>
      <c r="K7" s="28">
        <v>27</v>
      </c>
      <c r="L7" s="28">
        <v>27</v>
      </c>
      <c r="M7" s="28">
        <v>26</v>
      </c>
      <c r="N7" s="28">
        <v>26</v>
      </c>
      <c r="O7" s="28">
        <v>22</v>
      </c>
      <c r="P7" s="28">
        <v>22</v>
      </c>
      <c r="Q7" s="28">
        <v>22</v>
      </c>
      <c r="R7" s="28">
        <v>24</v>
      </c>
      <c r="S7" s="30">
        <f>SUM(K7:R7)/8</f>
        <v>24.5</v>
      </c>
    </row>
    <row r="8" spans="1:19" s="24" customFormat="1" ht="43.2" x14ac:dyDescent="0.3">
      <c r="A8" s="32"/>
      <c r="B8" s="32" t="s">
        <v>13</v>
      </c>
      <c r="C8" s="32" t="s">
        <v>114</v>
      </c>
      <c r="D8" s="26" t="s">
        <v>56</v>
      </c>
      <c r="E8" s="20" t="s">
        <v>65</v>
      </c>
      <c r="F8" s="25">
        <v>76225</v>
      </c>
      <c r="G8" s="26" t="s">
        <v>61</v>
      </c>
      <c r="H8" s="31">
        <v>76225</v>
      </c>
      <c r="I8" s="23"/>
      <c r="J8" s="23" t="s">
        <v>117</v>
      </c>
      <c r="K8" s="34">
        <v>25</v>
      </c>
      <c r="L8" s="34">
        <v>25</v>
      </c>
      <c r="M8" s="34">
        <v>24</v>
      </c>
      <c r="N8" s="34">
        <v>26</v>
      </c>
      <c r="O8" s="34">
        <v>24</v>
      </c>
      <c r="P8" s="34">
        <v>24</v>
      </c>
      <c r="Q8" s="34">
        <v>24</v>
      </c>
      <c r="R8" s="34">
        <v>22</v>
      </c>
      <c r="S8" s="30">
        <f>SUM(K8:R8)/8</f>
        <v>24.25</v>
      </c>
    </row>
    <row r="9" spans="1:19" s="24" customFormat="1" ht="45" x14ac:dyDescent="0.3">
      <c r="A9" s="32"/>
      <c r="B9" s="32" t="s">
        <v>13</v>
      </c>
      <c r="C9" s="26" t="s">
        <v>52</v>
      </c>
      <c r="D9" s="26" t="s">
        <v>70</v>
      </c>
      <c r="E9" s="20" t="s">
        <v>88</v>
      </c>
      <c r="F9" s="25">
        <v>76586</v>
      </c>
      <c r="G9" s="32" t="s">
        <v>69</v>
      </c>
      <c r="H9" s="31">
        <v>76586</v>
      </c>
      <c r="I9" s="23"/>
      <c r="J9" s="23" t="s">
        <v>117</v>
      </c>
      <c r="K9" s="34">
        <v>22</v>
      </c>
      <c r="L9" s="34">
        <v>24</v>
      </c>
      <c r="M9" s="34">
        <v>25</v>
      </c>
      <c r="N9" s="34">
        <v>25</v>
      </c>
      <c r="O9" s="34">
        <v>23</v>
      </c>
      <c r="P9" s="34">
        <v>25</v>
      </c>
      <c r="Q9" s="34">
        <v>20</v>
      </c>
      <c r="R9" s="34">
        <v>20</v>
      </c>
      <c r="S9" s="30">
        <f>SUM(K9:R9)/8</f>
        <v>23</v>
      </c>
    </row>
    <row r="10" spans="1:19" s="24" customFormat="1" ht="43.2" x14ac:dyDescent="0.3">
      <c r="A10" s="32"/>
      <c r="B10" s="32" t="s">
        <v>13</v>
      </c>
      <c r="C10" s="32" t="s">
        <v>113</v>
      </c>
      <c r="D10" s="26" t="s">
        <v>56</v>
      </c>
      <c r="E10" s="20" t="s">
        <v>57</v>
      </c>
      <c r="F10" s="25">
        <v>52642</v>
      </c>
      <c r="G10" s="32" t="s">
        <v>58</v>
      </c>
      <c r="H10" s="31">
        <v>52642</v>
      </c>
      <c r="I10" s="23"/>
      <c r="J10" s="23" t="s">
        <v>117</v>
      </c>
      <c r="K10" s="34">
        <v>25</v>
      </c>
      <c r="L10" s="34">
        <v>22</v>
      </c>
      <c r="M10" s="34">
        <v>23</v>
      </c>
      <c r="N10" s="34">
        <v>26</v>
      </c>
      <c r="O10" s="34">
        <v>20</v>
      </c>
      <c r="P10" s="34">
        <v>23</v>
      </c>
      <c r="Q10" s="34">
        <v>21</v>
      </c>
      <c r="R10" s="34">
        <v>22</v>
      </c>
      <c r="S10" s="30">
        <f>SUM(K10:R10)/8</f>
        <v>22.75</v>
      </c>
    </row>
    <row r="11" spans="1:19" s="24" customFormat="1" ht="43.2" x14ac:dyDescent="0.3">
      <c r="A11" s="32"/>
      <c r="B11" s="32" t="s">
        <v>12</v>
      </c>
      <c r="C11" s="32" t="s">
        <v>47</v>
      </c>
      <c r="D11" s="26" t="s">
        <v>99</v>
      </c>
      <c r="E11" s="37" t="s">
        <v>111</v>
      </c>
      <c r="F11" s="45">
        <v>140911</v>
      </c>
      <c r="G11" s="32" t="s">
        <v>112</v>
      </c>
      <c r="H11" s="31">
        <v>140911</v>
      </c>
      <c r="I11" s="23"/>
      <c r="J11" s="23" t="s">
        <v>117</v>
      </c>
      <c r="K11" s="34"/>
      <c r="L11" s="34">
        <v>29</v>
      </c>
      <c r="M11" s="34">
        <v>28</v>
      </c>
      <c r="N11" s="34">
        <v>26</v>
      </c>
      <c r="O11" s="34">
        <v>28</v>
      </c>
      <c r="P11" s="34">
        <v>28</v>
      </c>
      <c r="Q11" s="34">
        <v>27</v>
      </c>
      <c r="R11" s="34">
        <v>27</v>
      </c>
      <c r="S11" s="30">
        <f>SUM(K11:R11)/7</f>
        <v>27.571428571428573</v>
      </c>
    </row>
    <row r="12" spans="1:19" s="24" customFormat="1" ht="43.2" x14ac:dyDescent="0.3">
      <c r="A12" s="32" t="s">
        <v>42</v>
      </c>
      <c r="B12" s="32" t="s">
        <v>12</v>
      </c>
      <c r="C12" s="32" t="s">
        <v>107</v>
      </c>
      <c r="D12" s="26" t="s">
        <v>108</v>
      </c>
      <c r="E12" s="20" t="s">
        <v>109</v>
      </c>
      <c r="F12" s="25">
        <v>260676</v>
      </c>
      <c r="G12" s="32" t="s">
        <v>110</v>
      </c>
      <c r="H12" s="31">
        <v>260676</v>
      </c>
      <c r="I12" s="23"/>
      <c r="J12" s="23" t="s">
        <v>117</v>
      </c>
      <c r="K12" s="34">
        <v>29</v>
      </c>
      <c r="L12" s="34">
        <v>27</v>
      </c>
      <c r="M12" s="34">
        <v>28</v>
      </c>
      <c r="N12" s="34">
        <v>26</v>
      </c>
      <c r="O12" s="34">
        <v>27</v>
      </c>
      <c r="P12" s="34">
        <v>27</v>
      </c>
      <c r="Q12" s="34">
        <v>28</v>
      </c>
      <c r="R12" s="34">
        <v>28</v>
      </c>
      <c r="S12" s="30">
        <f>SUM(K12:R12)/8</f>
        <v>27.5</v>
      </c>
    </row>
    <row r="13" spans="1:19" s="24" customFormat="1" ht="28.8" x14ac:dyDescent="0.3">
      <c r="A13" s="32"/>
      <c r="B13" s="32" t="s">
        <v>12</v>
      </c>
      <c r="C13" s="32" t="s">
        <v>116</v>
      </c>
      <c r="D13" s="26" t="s">
        <v>67</v>
      </c>
      <c r="E13" s="20" t="s">
        <v>66</v>
      </c>
      <c r="F13" s="25">
        <v>250138</v>
      </c>
      <c r="G13" s="32" t="s">
        <v>68</v>
      </c>
      <c r="H13" s="31">
        <v>250138</v>
      </c>
      <c r="I13" s="23"/>
      <c r="J13" s="23" t="s">
        <v>117</v>
      </c>
      <c r="K13" s="34">
        <v>29</v>
      </c>
      <c r="L13" s="34">
        <v>28</v>
      </c>
      <c r="M13" s="34">
        <v>27</v>
      </c>
      <c r="N13" s="34">
        <v>28</v>
      </c>
      <c r="O13" s="34">
        <v>28</v>
      </c>
      <c r="P13" s="34">
        <v>27</v>
      </c>
      <c r="Q13" s="34">
        <v>24</v>
      </c>
      <c r="R13" s="34">
        <v>27</v>
      </c>
      <c r="S13" s="30">
        <f>SUM(K13:R13)/8</f>
        <v>27.25</v>
      </c>
    </row>
    <row r="14" spans="1:19" s="24" customFormat="1" ht="57.6" x14ac:dyDescent="0.3">
      <c r="A14" s="32"/>
      <c r="B14" s="32" t="s">
        <v>12</v>
      </c>
      <c r="C14" s="26" t="s">
        <v>75</v>
      </c>
      <c r="D14" s="33" t="s">
        <v>76</v>
      </c>
      <c r="E14" s="20" t="s">
        <v>77</v>
      </c>
      <c r="F14" s="25">
        <v>201700</v>
      </c>
      <c r="G14" s="32" t="s">
        <v>33</v>
      </c>
      <c r="H14" s="31">
        <v>201700</v>
      </c>
      <c r="I14" s="23"/>
      <c r="J14" s="23" t="s">
        <v>117</v>
      </c>
      <c r="K14" s="34">
        <v>29</v>
      </c>
      <c r="L14" s="34">
        <v>27</v>
      </c>
      <c r="M14" s="34">
        <v>27</v>
      </c>
      <c r="N14" s="34">
        <v>26</v>
      </c>
      <c r="O14" s="34">
        <v>24</v>
      </c>
      <c r="P14" s="34">
        <v>26</v>
      </c>
      <c r="Q14" s="34">
        <v>25</v>
      </c>
      <c r="R14" s="34">
        <v>26</v>
      </c>
      <c r="S14" s="30">
        <f>SUM(K14:R14)/8</f>
        <v>26.25</v>
      </c>
    </row>
    <row r="15" spans="1:19" s="24" customFormat="1" ht="28.8" x14ac:dyDescent="0.3">
      <c r="A15" s="32"/>
      <c r="B15" s="32" t="s">
        <v>12</v>
      </c>
      <c r="C15" s="32" t="s">
        <v>87</v>
      </c>
      <c r="D15" s="26" t="s">
        <v>59</v>
      </c>
      <c r="E15" s="20" t="s">
        <v>60</v>
      </c>
      <c r="F15" s="25">
        <v>81860</v>
      </c>
      <c r="G15" s="32" t="s">
        <v>61</v>
      </c>
      <c r="H15" s="31">
        <v>81860</v>
      </c>
      <c r="I15" s="23"/>
      <c r="J15" s="23" t="s">
        <v>117</v>
      </c>
      <c r="K15" s="34">
        <v>26</v>
      </c>
      <c r="L15" s="34">
        <v>23</v>
      </c>
      <c r="M15" s="34">
        <v>28</v>
      </c>
      <c r="N15" s="34">
        <v>26</v>
      </c>
      <c r="O15" s="34">
        <v>23</v>
      </c>
      <c r="P15" s="34">
        <v>25</v>
      </c>
      <c r="Q15" s="34">
        <v>23</v>
      </c>
      <c r="R15" s="34">
        <v>25</v>
      </c>
      <c r="S15" s="30">
        <f>SUM(K15:R15)/8</f>
        <v>24.875</v>
      </c>
    </row>
    <row r="16" spans="1:19" s="24" customFormat="1" ht="28.8" x14ac:dyDescent="0.3">
      <c r="A16" s="32"/>
      <c r="B16" s="32" t="s">
        <v>12</v>
      </c>
      <c r="C16" s="32" t="s">
        <v>79</v>
      </c>
      <c r="D16" s="26" t="s">
        <v>80</v>
      </c>
      <c r="E16" s="20" t="s">
        <v>78</v>
      </c>
      <c r="F16" s="25">
        <v>164000</v>
      </c>
      <c r="G16" s="32" t="s">
        <v>81</v>
      </c>
      <c r="H16" s="31">
        <v>164000</v>
      </c>
      <c r="I16" s="23"/>
      <c r="J16" s="23" t="s">
        <v>117</v>
      </c>
      <c r="K16" s="34">
        <v>23</v>
      </c>
      <c r="L16" s="34">
        <v>26</v>
      </c>
      <c r="M16" s="34">
        <v>21</v>
      </c>
      <c r="N16" s="34">
        <v>25</v>
      </c>
      <c r="O16" s="34">
        <v>23</v>
      </c>
      <c r="P16" s="34">
        <v>25</v>
      </c>
      <c r="Q16" s="34">
        <v>22</v>
      </c>
      <c r="R16" s="34">
        <v>20</v>
      </c>
      <c r="S16" s="30">
        <f>SUM(K16:R16)/8</f>
        <v>23.125</v>
      </c>
    </row>
    <row r="17" spans="1:19" s="24" customFormat="1" ht="28.8" x14ac:dyDescent="0.3">
      <c r="A17" s="19"/>
      <c r="B17" s="19" t="s">
        <v>16</v>
      </c>
      <c r="C17" s="20" t="s">
        <v>30</v>
      </c>
      <c r="D17" s="20" t="s">
        <v>31</v>
      </c>
      <c r="E17" s="20" t="s">
        <v>32</v>
      </c>
      <c r="F17" s="21">
        <v>69487</v>
      </c>
      <c r="G17" s="19" t="s">
        <v>33</v>
      </c>
      <c r="H17" s="31">
        <v>69487</v>
      </c>
      <c r="I17" s="22"/>
      <c r="J17" s="23" t="s">
        <v>117</v>
      </c>
      <c r="K17" s="28">
        <v>28</v>
      </c>
      <c r="L17" s="28">
        <v>26</v>
      </c>
      <c r="M17" s="28">
        <v>27</v>
      </c>
      <c r="N17" s="28">
        <v>26</v>
      </c>
      <c r="O17" s="28">
        <v>25</v>
      </c>
      <c r="P17" s="28">
        <v>27</v>
      </c>
      <c r="Q17" s="28"/>
      <c r="R17" s="28">
        <v>26</v>
      </c>
      <c r="S17" s="30">
        <f>SUM(K17:R17)/7</f>
        <v>26.428571428571427</v>
      </c>
    </row>
    <row r="18" spans="1:19" s="24" customFormat="1" ht="28.8" x14ac:dyDescent="0.3">
      <c r="A18" s="19" t="s">
        <v>42</v>
      </c>
      <c r="B18" s="19" t="s">
        <v>16</v>
      </c>
      <c r="C18" s="19" t="s">
        <v>93</v>
      </c>
      <c r="D18" s="20" t="s">
        <v>115</v>
      </c>
      <c r="E18" s="37" t="s">
        <v>43</v>
      </c>
      <c r="F18" s="21">
        <v>162224</v>
      </c>
      <c r="G18" s="19" t="s">
        <v>54</v>
      </c>
      <c r="H18" s="31">
        <v>162224</v>
      </c>
      <c r="I18" s="23"/>
      <c r="J18" s="23" t="s">
        <v>117</v>
      </c>
      <c r="K18" s="28">
        <v>27</v>
      </c>
      <c r="L18" s="28">
        <v>27</v>
      </c>
      <c r="M18" s="28">
        <v>27</v>
      </c>
      <c r="N18" s="28">
        <v>26</v>
      </c>
      <c r="O18" s="28">
        <v>23</v>
      </c>
      <c r="P18" s="28">
        <v>26</v>
      </c>
      <c r="Q18" s="28">
        <v>28</v>
      </c>
      <c r="R18" s="28">
        <v>27</v>
      </c>
      <c r="S18" s="30">
        <f>SUM(K18:R18)/8</f>
        <v>26.375</v>
      </c>
    </row>
    <row r="19" spans="1:19" s="24" customFormat="1" ht="28.8" x14ac:dyDescent="0.3">
      <c r="A19" s="32"/>
      <c r="B19" s="32" t="s">
        <v>37</v>
      </c>
      <c r="C19" s="32" t="s">
        <v>84</v>
      </c>
      <c r="D19" s="26" t="s">
        <v>85</v>
      </c>
      <c r="E19" s="20" t="s">
        <v>86</v>
      </c>
      <c r="F19" s="25">
        <v>51308</v>
      </c>
      <c r="G19" s="32" t="s">
        <v>61</v>
      </c>
      <c r="H19" s="31">
        <v>51308</v>
      </c>
      <c r="I19" s="23"/>
      <c r="J19" s="23" t="s">
        <v>117</v>
      </c>
      <c r="K19" s="34">
        <v>28</v>
      </c>
      <c r="L19" s="34">
        <v>27</v>
      </c>
      <c r="M19" s="34">
        <v>27</v>
      </c>
      <c r="N19" s="34">
        <v>28</v>
      </c>
      <c r="O19" s="34">
        <v>25</v>
      </c>
      <c r="P19" s="34">
        <v>25</v>
      </c>
      <c r="Q19" s="34">
        <v>25</v>
      </c>
      <c r="R19" s="34">
        <v>27</v>
      </c>
      <c r="S19" s="30">
        <f>SUM(K19:R19)/8</f>
        <v>26.5</v>
      </c>
    </row>
    <row r="20" spans="1:19" s="24" customFormat="1" ht="28.8" x14ac:dyDescent="0.3">
      <c r="A20" s="19"/>
      <c r="B20" s="19" t="s">
        <v>37</v>
      </c>
      <c r="C20" s="19" t="s">
        <v>38</v>
      </c>
      <c r="D20" s="20" t="s">
        <v>39</v>
      </c>
      <c r="E20" s="37" t="s">
        <v>40</v>
      </c>
      <c r="F20" s="21">
        <v>164711</v>
      </c>
      <c r="G20" s="19" t="s">
        <v>41</v>
      </c>
      <c r="H20" s="31">
        <v>0</v>
      </c>
      <c r="I20" s="22"/>
      <c r="J20" s="23" t="s">
        <v>118</v>
      </c>
      <c r="K20" s="28"/>
      <c r="L20" s="28"/>
      <c r="M20" s="28"/>
      <c r="N20" s="28"/>
      <c r="O20" s="28"/>
      <c r="P20" s="28"/>
      <c r="Q20" s="28"/>
      <c r="R20" s="28"/>
      <c r="S20" s="30">
        <f>SUM(K20:R20)/8</f>
        <v>0</v>
      </c>
    </row>
    <row r="21" spans="1:19" s="24" customFormat="1" ht="72" x14ac:dyDescent="0.3">
      <c r="A21" s="19"/>
      <c r="B21" s="19" t="s">
        <v>44</v>
      </c>
      <c r="C21" s="19" t="s">
        <v>55</v>
      </c>
      <c r="D21" s="20" t="s">
        <v>98</v>
      </c>
      <c r="E21" s="37" t="s">
        <v>94</v>
      </c>
      <c r="F21" s="21">
        <v>76000</v>
      </c>
      <c r="G21" s="21" t="s">
        <v>45</v>
      </c>
      <c r="H21" s="31">
        <v>76000</v>
      </c>
      <c r="I21" s="23"/>
      <c r="J21" s="23" t="s">
        <v>117</v>
      </c>
      <c r="K21" s="34">
        <v>29</v>
      </c>
      <c r="L21" s="34">
        <v>29</v>
      </c>
      <c r="M21" s="34">
        <v>30</v>
      </c>
      <c r="N21" s="34">
        <v>30</v>
      </c>
      <c r="O21" s="34">
        <v>25</v>
      </c>
      <c r="P21" s="34">
        <v>30</v>
      </c>
      <c r="Q21" s="34">
        <v>27</v>
      </c>
      <c r="R21" s="34">
        <v>29</v>
      </c>
      <c r="S21" s="30">
        <f>SUM(K21:R21)/8</f>
        <v>28.625</v>
      </c>
    </row>
    <row r="22" spans="1:19" s="24" customFormat="1" ht="28.8" x14ac:dyDescent="0.3">
      <c r="A22" s="32"/>
      <c r="B22" s="32" t="s">
        <v>44</v>
      </c>
      <c r="C22" s="32" t="s">
        <v>100</v>
      </c>
      <c r="D22" s="26" t="s">
        <v>101</v>
      </c>
      <c r="E22" s="20" t="s">
        <v>102</v>
      </c>
      <c r="F22" s="25">
        <v>246476</v>
      </c>
      <c r="G22" s="32" t="s">
        <v>103</v>
      </c>
      <c r="H22" s="31">
        <v>246476</v>
      </c>
      <c r="I22" s="23"/>
      <c r="J22" s="23" t="s">
        <v>117</v>
      </c>
      <c r="K22" s="34">
        <v>27</v>
      </c>
      <c r="L22" s="34">
        <v>27</v>
      </c>
      <c r="M22" s="34">
        <v>27</v>
      </c>
      <c r="N22" s="34">
        <v>27</v>
      </c>
      <c r="O22" s="34">
        <v>25</v>
      </c>
      <c r="P22" s="34"/>
      <c r="Q22" s="34">
        <v>27</v>
      </c>
      <c r="R22" s="34">
        <v>27</v>
      </c>
      <c r="S22" s="30">
        <f>SUM(K22:R22)/7</f>
        <v>26.714285714285715</v>
      </c>
    </row>
    <row r="23" spans="1:19" s="24" customFormat="1" ht="28.8" x14ac:dyDescent="0.3">
      <c r="A23" s="32"/>
      <c r="B23" s="32" t="s">
        <v>44</v>
      </c>
      <c r="C23" s="32" t="s">
        <v>90</v>
      </c>
      <c r="D23" s="26" t="s">
        <v>91</v>
      </c>
      <c r="E23" s="37" t="s">
        <v>92</v>
      </c>
      <c r="F23" s="25">
        <v>143385</v>
      </c>
      <c r="G23" s="32" t="s">
        <v>89</v>
      </c>
      <c r="H23" s="31">
        <v>143385</v>
      </c>
      <c r="I23" s="23"/>
      <c r="J23" s="23" t="s">
        <v>117</v>
      </c>
      <c r="K23" s="34">
        <v>28</v>
      </c>
      <c r="L23" s="34">
        <v>27</v>
      </c>
      <c r="M23" s="34">
        <v>26</v>
      </c>
      <c r="N23" s="34">
        <v>27</v>
      </c>
      <c r="O23" s="34">
        <v>22</v>
      </c>
      <c r="P23" s="34">
        <v>27</v>
      </c>
      <c r="Q23" s="34">
        <v>24</v>
      </c>
      <c r="R23" s="34">
        <v>26</v>
      </c>
      <c r="S23" s="30">
        <f>SUM(K23:R23)/8</f>
        <v>25.875</v>
      </c>
    </row>
    <row r="24" spans="1:19" s="24" customFormat="1" ht="28.8" x14ac:dyDescent="0.3">
      <c r="A24" s="32" t="s">
        <v>42</v>
      </c>
      <c r="B24" s="32" t="s">
        <v>44</v>
      </c>
      <c r="C24" s="32" t="s">
        <v>46</v>
      </c>
      <c r="D24" s="26" t="s">
        <v>50</v>
      </c>
      <c r="E24" s="38" t="s">
        <v>51</v>
      </c>
      <c r="F24" s="25">
        <v>83171</v>
      </c>
      <c r="G24" s="32" t="s">
        <v>49</v>
      </c>
      <c r="H24" s="31">
        <v>83171</v>
      </c>
      <c r="I24" s="23"/>
      <c r="J24" s="23" t="s">
        <v>117</v>
      </c>
      <c r="K24" s="34">
        <v>25</v>
      </c>
      <c r="L24" s="34">
        <v>26</v>
      </c>
      <c r="M24" s="34">
        <v>26</v>
      </c>
      <c r="N24" s="34">
        <v>24</v>
      </c>
      <c r="O24" s="34">
        <v>25</v>
      </c>
      <c r="P24" s="34">
        <v>27</v>
      </c>
      <c r="Q24" s="34">
        <v>23</v>
      </c>
      <c r="R24" s="34">
        <v>23</v>
      </c>
      <c r="S24" s="30">
        <f>SUM(K24:R24)/8</f>
        <v>24.875</v>
      </c>
    </row>
    <row r="25" spans="1:19" s="24" customFormat="1" ht="28.8" x14ac:dyDescent="0.3">
      <c r="A25" s="32"/>
      <c r="B25" s="32" t="s">
        <v>44</v>
      </c>
      <c r="C25" s="32" t="s">
        <v>53</v>
      </c>
      <c r="D25" s="26" t="s">
        <v>62</v>
      </c>
      <c r="E25" s="20" t="s">
        <v>64</v>
      </c>
      <c r="F25" s="25">
        <v>159368</v>
      </c>
      <c r="G25" s="32" t="s">
        <v>63</v>
      </c>
      <c r="H25" s="31">
        <v>159368</v>
      </c>
      <c r="I25" s="23"/>
      <c r="J25" s="23" t="s">
        <v>117</v>
      </c>
      <c r="K25" s="34">
        <v>25</v>
      </c>
      <c r="L25" s="34">
        <v>24</v>
      </c>
      <c r="M25" s="34">
        <v>25</v>
      </c>
      <c r="N25" s="34">
        <v>24</v>
      </c>
      <c r="O25" s="34">
        <v>23</v>
      </c>
      <c r="P25" s="34">
        <v>27</v>
      </c>
      <c r="Q25" s="34">
        <v>26</v>
      </c>
      <c r="R25" s="34">
        <v>25</v>
      </c>
      <c r="S25" s="30">
        <f>SUM(K25:R25)/8</f>
        <v>24.875</v>
      </c>
    </row>
    <row r="26" spans="1:19" s="24" customFormat="1" ht="43.2" x14ac:dyDescent="0.3">
      <c r="A26" s="32"/>
      <c r="B26" s="32" t="s">
        <v>44</v>
      </c>
      <c r="C26" s="32" t="s">
        <v>55</v>
      </c>
      <c r="D26" s="26" t="s">
        <v>96</v>
      </c>
      <c r="E26" s="44" t="s">
        <v>95</v>
      </c>
      <c r="F26" s="25">
        <v>90816</v>
      </c>
      <c r="G26" s="32" t="s">
        <v>97</v>
      </c>
      <c r="H26" s="31">
        <v>90816</v>
      </c>
      <c r="I26" s="23"/>
      <c r="J26" s="23" t="s">
        <v>117</v>
      </c>
      <c r="K26" s="34">
        <v>24</v>
      </c>
      <c r="L26" s="34">
        <v>22</v>
      </c>
      <c r="M26" s="34">
        <v>25</v>
      </c>
      <c r="N26" s="34">
        <v>23</v>
      </c>
      <c r="O26" s="34">
        <v>22</v>
      </c>
      <c r="P26" s="34">
        <v>26</v>
      </c>
      <c r="Q26" s="34">
        <v>23</v>
      </c>
      <c r="R26" s="34">
        <v>22</v>
      </c>
      <c r="S26" s="30">
        <f>SUM(K26:R26)/8</f>
        <v>23.375</v>
      </c>
    </row>
    <row r="28" spans="1:19" ht="37.5" customHeight="1" x14ac:dyDescent="0.35">
      <c r="A28" s="41" t="s">
        <v>18</v>
      </c>
      <c r="B28" s="41"/>
      <c r="C28" s="41"/>
      <c r="D28" s="41"/>
      <c r="E28" s="41"/>
      <c r="F28" s="1">
        <f>SUM(F4:F26)</f>
        <v>2904414</v>
      </c>
      <c r="G28" s="1"/>
      <c r="H28" s="13">
        <f>SUM(H4:H27)</f>
        <v>2739703</v>
      </c>
      <c r="I28" s="18"/>
    </row>
    <row r="29" spans="1:19" x14ac:dyDescent="0.3">
      <c r="A29" s="10"/>
      <c r="B29" s="10"/>
      <c r="C29" s="10"/>
      <c r="D29" s="10" t="s">
        <v>25</v>
      </c>
      <c r="F29" s="1">
        <v>3576448</v>
      </c>
      <c r="G29" s="10"/>
      <c r="H29" s="14"/>
    </row>
    <row r="30" spans="1:19" ht="18" x14ac:dyDescent="0.35">
      <c r="A30" s="10"/>
      <c r="B30" s="10"/>
      <c r="C30" s="10"/>
      <c r="D30" s="7" t="s">
        <v>19</v>
      </c>
      <c r="E30" s="8"/>
      <c r="F30" s="9">
        <f>F29-F31-F33</f>
        <v>2985099</v>
      </c>
      <c r="G30" s="10"/>
    </row>
    <row r="31" spans="1:19" x14ac:dyDescent="0.3">
      <c r="A31" s="10"/>
      <c r="B31" s="10"/>
      <c r="C31" s="10"/>
      <c r="D31" s="10" t="s">
        <v>20</v>
      </c>
      <c r="F31" s="1">
        <v>89000</v>
      </c>
      <c r="G31" s="10"/>
    </row>
    <row r="32" spans="1:19" s="10" customFormat="1" x14ac:dyDescent="0.3">
      <c r="E32" s="6"/>
      <c r="F32" s="1"/>
      <c r="H32" s="13"/>
      <c r="I32" s="6"/>
      <c r="J32" s="15"/>
      <c r="K32" s="27"/>
      <c r="L32" s="27"/>
      <c r="M32" s="27"/>
      <c r="N32" s="27"/>
      <c r="O32" s="27"/>
      <c r="P32" s="27"/>
      <c r="Q32" s="27"/>
      <c r="R32" s="27"/>
      <c r="S32" s="29"/>
    </row>
    <row r="33" spans="2:7" x14ac:dyDescent="0.3">
      <c r="B33" s="10"/>
      <c r="C33" s="10"/>
      <c r="D33" s="10" t="s">
        <v>26</v>
      </c>
      <c r="F33" s="14">
        <f>SUM(F36:F38)</f>
        <v>502349</v>
      </c>
      <c r="G33" s="10"/>
    </row>
    <row r="34" spans="2:7" x14ac:dyDescent="0.3">
      <c r="D34" t="s">
        <v>24</v>
      </c>
      <c r="F34" s="14">
        <f>F30-H28</f>
        <v>245396</v>
      </c>
    </row>
    <row r="36" spans="2:7" ht="43.2" x14ac:dyDescent="0.3">
      <c r="B36" s="35" t="s">
        <v>12</v>
      </c>
      <c r="C36" s="35" t="s">
        <v>14</v>
      </c>
      <c r="D36" s="36" t="s">
        <v>15</v>
      </c>
      <c r="E36" s="36" t="s">
        <v>21</v>
      </c>
      <c r="F36" s="35">
        <v>299680</v>
      </c>
      <c r="G36" s="10"/>
    </row>
    <row r="37" spans="2:7" x14ac:dyDescent="0.3">
      <c r="B37" s="35" t="s">
        <v>16</v>
      </c>
      <c r="C37" s="35" t="s">
        <v>22</v>
      </c>
      <c r="D37" s="36" t="s">
        <v>17</v>
      </c>
      <c r="E37" s="36" t="s">
        <v>23</v>
      </c>
      <c r="F37" s="35">
        <v>43669</v>
      </c>
    </row>
    <row r="38" spans="2:7" ht="43.2" x14ac:dyDescent="0.3">
      <c r="B38" s="35" t="s">
        <v>12</v>
      </c>
      <c r="C38" s="35" t="s">
        <v>27</v>
      </c>
      <c r="D38" s="36" t="s">
        <v>28</v>
      </c>
      <c r="E38" s="36" t="s">
        <v>29</v>
      </c>
      <c r="F38" s="35">
        <v>159000</v>
      </c>
    </row>
  </sheetData>
  <autoFilter ref="A3:S26">
    <sortState ref="A4:S26">
      <sortCondition ref="B3:B26"/>
    </sortState>
  </autoFilter>
  <mergeCells count="3">
    <mergeCell ref="A1:G2"/>
    <mergeCell ref="A28:E28"/>
    <mergeCell ref="K2:R2"/>
  </mergeCells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136668297DCE745BE0F09F5A7912DE5" ma:contentTypeVersion="13" ma:contentTypeDescription="Vytvoří nový dokument" ma:contentTypeScope="" ma:versionID="459171ba60e62f8170be2ccce6138b60">
  <xsd:schema xmlns:xsd="http://www.w3.org/2001/XMLSchema" xmlns:xs="http://www.w3.org/2001/XMLSchema" xmlns:p="http://schemas.microsoft.com/office/2006/metadata/properties" xmlns:ns3="480c6dab-5be2-4313-84bd-04e5f05d4939" xmlns:ns4="3c744f9e-19b4-4d79-a6d7-1bf495a26feb" targetNamespace="http://schemas.microsoft.com/office/2006/metadata/properties" ma:root="true" ma:fieldsID="2f7f3379cb5d822fee174de3498f7477" ns3:_="" ns4:_="">
    <xsd:import namespace="480c6dab-5be2-4313-84bd-04e5f05d4939"/>
    <xsd:import namespace="3c744f9e-19b4-4d79-a6d7-1bf495a26feb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Location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0c6dab-5be2-4313-84bd-04e5f05d493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dílí se s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dílené s podrobnostmi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odnota hash upozornění na sdílení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744f9e-19b4-4d79-a6d7-1bf495a26fe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4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5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6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8188F5A-CEF3-4A12-87B5-9F8465BE823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89A1CE3-1C5F-44E4-8237-70D3BC6BD0E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80c6dab-5be2-4313-84bd-04e5f05d4939"/>
    <ds:schemaRef ds:uri="3c744f9e-19b4-4d79-a6d7-1bf495a26fe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3A9DF22-F2FC-4A5F-820E-7A45F3E4383D}">
  <ds:schemaRefs>
    <ds:schemaRef ds:uri="http://www.w3.org/XML/1998/namespace"/>
    <ds:schemaRef ds:uri="http://schemas.microsoft.com/office/2006/documentManagement/types"/>
    <ds:schemaRef ds:uri="http://purl.org/dc/dcmitype/"/>
    <ds:schemaRef ds:uri="http://purl.org/dc/elements/1.1/"/>
    <ds:schemaRef ds:uri="480c6dab-5be2-4313-84bd-04e5f05d4939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3c744f9e-19b4-4d79-a6d7-1bf495a26feb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1. kolo</vt:lpstr>
      <vt:lpstr>'1. kolo'!_Hlk30795219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Řezníčková Zuzana</dc:creator>
  <cp:keywords/>
  <dc:description/>
  <cp:lastModifiedBy>Prášilová Iveta</cp:lastModifiedBy>
  <cp:revision/>
  <dcterms:created xsi:type="dcterms:W3CDTF">2020-02-18T14:53:31Z</dcterms:created>
  <dcterms:modified xsi:type="dcterms:W3CDTF">2022-03-29T08:32:22Z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0x0101009136668297DCE745BE0F09F5A7912DE5</vt:lpwstr>
  </property>
</Properties>
</file>