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0" windowWidth="14820" windowHeight="7950" tabRatio="877"/>
  </bookViews>
  <sheets>
    <sheet name="Návrh Jimp časopisů pro 1. výsl" sheetId="4" r:id="rId1"/>
  </sheets>
  <calcPr calcId="162913"/>
</workbook>
</file>

<file path=xl/calcChain.xml><?xml version="1.0" encoding="utf-8"?>
<calcChain xmlns="http://schemas.openxmlformats.org/spreadsheetml/2006/main">
  <c r="N6" i="4" l="1"/>
  <c r="W14" i="4" l="1"/>
  <c r="V14" i="4"/>
  <c r="U14" i="4"/>
  <c r="T14" i="4"/>
  <c r="S14" i="4"/>
  <c r="W10" i="4"/>
  <c r="V10" i="4"/>
  <c r="U10" i="4"/>
  <c r="T10" i="4"/>
  <c r="S10" i="4"/>
  <c r="W6" i="4"/>
  <c r="V6" i="4"/>
  <c r="U6" i="4"/>
  <c r="T6" i="4"/>
  <c r="S6" i="4"/>
  <c r="R6" i="4" l="1"/>
  <c r="Q6" i="4" s="1"/>
  <c r="P6" i="4" s="1"/>
  <c r="R10" i="4"/>
  <c r="Q10" i="4" s="1"/>
  <c r="P10" i="4" s="1"/>
  <c r="N10" i="4" s="1"/>
  <c r="R14" i="4"/>
  <c r="Q14" i="4" s="1"/>
  <c r="P14" i="4" s="1"/>
  <c r="N14" i="4" s="1"/>
  <c r="D17" i="4" l="1"/>
  <c r="K20" i="4" s="1"/>
</calcChain>
</file>

<file path=xl/comments1.xml><?xml version="1.0" encoding="utf-8"?>
<comments xmlns="http://schemas.openxmlformats.org/spreadsheetml/2006/main">
  <authors>
    <author>Autor</author>
  </authors>
  <commentList>
    <comment ref="N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</commentList>
</comments>
</file>

<file path=xl/sharedStrings.xml><?xml version="1.0" encoding="utf-8"?>
<sst xmlns="http://schemas.openxmlformats.org/spreadsheetml/2006/main" count="80" uniqueCount="38">
  <si>
    <t>Jimp1</t>
  </si>
  <si>
    <t>IF</t>
  </si>
  <si>
    <t>Název časopisu</t>
  </si>
  <si>
    <t>Elsevier Measurement</t>
  </si>
  <si>
    <t>RIV hodnota</t>
  </si>
  <si>
    <t>N aritm.</t>
  </si>
  <si>
    <t>P (pořadí v oboru 1)</t>
  </si>
  <si>
    <t>Pmax (počet časopisů v oboru 1)</t>
  </si>
  <si>
    <t>P (pořadí v oboru 2)</t>
  </si>
  <si>
    <t>Pmax (počet časopisů v oboru 2)</t>
  </si>
  <si>
    <t>P (pořadí v oboru 3)</t>
  </si>
  <si>
    <t>Pmax (počet časopisů v oboru 3)</t>
  </si>
  <si>
    <t>P (pořadí v oboru 4)</t>
  </si>
  <si>
    <t>Pmax (počet časopisů v oboru 4)</t>
  </si>
  <si>
    <t>P (pořadí v oboru 5)</t>
  </si>
  <si>
    <t>Pmax (počet časopisů v oboru 5)</t>
  </si>
  <si>
    <t>N1</t>
  </si>
  <si>
    <t>N2</t>
  </si>
  <si>
    <t>N3</t>
  </si>
  <si>
    <t>N4</t>
  </si>
  <si>
    <t>N5</t>
  </si>
  <si>
    <t>Jimp2</t>
  </si>
  <si>
    <t>Jimp3</t>
  </si>
  <si>
    <t>Sensors</t>
  </si>
  <si>
    <t>Jimp průměr=</t>
  </si>
  <si>
    <t>zde budou uvedeny RIV hodnoty navrhovaných Jimp časopisů pro tento rok</t>
  </si>
  <si>
    <t>Hodnocení Jimp = 10 + 295 × Faktor, kde:</t>
  </si>
  <si>
    <t>P = pořadí časopisu v daném oboru podle Journal Citation Report v řadě seřazené sestupně podle IF</t>
  </si>
  <si>
    <t>Je používána hodnota IF platná v roce uplatnění výsledku, není používána hodnota IF-5.</t>
  </si>
  <si>
    <t>Pmax = celkový počet časopisů v daném oboru dle Journal Citation Report</t>
  </si>
  <si>
    <t>V případě, kdy bude časopis zařazen do více oborů, bude normované pořadí časopisu N vypočteno jako aritmetický průměr normovaných pořadí časopisu ve všech oborech, kde se vyskytuje</t>
  </si>
  <si>
    <t>Faktor = (1 - N) / (1 + (N / 0,057)), kde N je normované pořadí časopisu, N = (P - 1) / (Pmax - 1)</t>
  </si>
  <si>
    <t>vysvětlivky z hodnocení VaV:</t>
  </si>
  <si>
    <t>z Grantové agentury excelence FIM UHK lze tedy pro dané složení Jmip časopisů dalších žádat max:</t>
  </si>
  <si>
    <t>EXPERT SYSTEMS WITH APPLICATIONS</t>
  </si>
  <si>
    <t>Jimp - výsledek části xxxxxxxxxxxx</t>
  </si>
  <si>
    <t>Faktor 2018</t>
  </si>
  <si>
    <t>Jimp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</si>
</sst>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CZK];[Red]\-#,##0.00\ [$CZK]"/>
    <numFmt numFmtId="165" formatCode="0.00000"/>
    <numFmt numFmtId="166" formatCode="#,##0\ &quot;Kč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NumberFormat="1" applyFont="1"/>
    <xf numFmtId="165" fontId="1" fillId="2" borderId="0" xfId="0" applyNumberFormat="1" applyFont="1" applyFill="1"/>
    <xf numFmtId="0" fontId="4" fillId="2" borderId="0" xfId="0" applyFont="1" applyFill="1"/>
    <xf numFmtId="0" fontId="0" fillId="2" borderId="0" xfId="0" applyFill="1"/>
    <xf numFmtId="0" fontId="5" fillId="0" borderId="0" xfId="0" applyFont="1"/>
    <xf numFmtId="166" fontId="1" fillId="2" borderId="0" xfId="0" applyNumberFormat="1" applyFont="1" applyFill="1"/>
    <xf numFmtId="0" fontId="6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28"/>
  <sheetViews>
    <sheetView tabSelected="1" zoomScale="75" zoomScaleNormal="75" workbookViewId="0">
      <selection activeCell="P13" sqref="P13:Q13"/>
    </sheetView>
  </sheetViews>
  <sheetFormatPr defaultRowHeight="15" x14ac:dyDescent="0.25"/>
  <cols>
    <col min="1" max="1" width="2.7109375" customWidth="1"/>
    <col min="2" max="2" width="21" customWidth="1"/>
    <col min="3" max="3" width="6.42578125" customWidth="1"/>
    <col min="5" max="5" width="12.7109375" customWidth="1"/>
    <col min="7" max="7" width="12" customWidth="1"/>
    <col min="9" max="9" width="11.7109375" customWidth="1"/>
    <col min="11" max="11" width="12" customWidth="1"/>
    <col min="13" max="13" width="11.85546875" customWidth="1"/>
    <col min="14" max="14" width="9.85546875" bestFit="1" customWidth="1"/>
    <col min="15" max="15" width="4" customWidth="1"/>
    <col min="19" max="19" width="6.7109375" customWidth="1"/>
    <col min="20" max="20" width="7.42578125" customWidth="1"/>
    <col min="21" max="21" width="7.5703125" customWidth="1"/>
    <col min="22" max="22" width="6" customWidth="1"/>
    <col min="23" max="23" width="7.5703125" customWidth="1"/>
  </cols>
  <sheetData>
    <row r="2" spans="2:23" x14ac:dyDescent="0.25">
      <c r="B2" s="11" t="s">
        <v>25</v>
      </c>
      <c r="I2" s="13" t="s">
        <v>35</v>
      </c>
      <c r="J2" s="13"/>
      <c r="K2" s="13"/>
      <c r="L2" s="13"/>
    </row>
    <row r="4" spans="2:23" x14ac:dyDescent="0.25">
      <c r="B4" s="2" t="s">
        <v>0</v>
      </c>
    </row>
    <row r="5" spans="2:23" ht="45.75" customHeight="1" x14ac:dyDescent="0.25">
      <c r="B5" s="5" t="s">
        <v>2</v>
      </c>
      <c r="C5" s="1" t="s">
        <v>1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4</v>
      </c>
      <c r="P5" t="s">
        <v>37</v>
      </c>
      <c r="Q5" t="s">
        <v>36</v>
      </c>
      <c r="R5" t="s">
        <v>5</v>
      </c>
      <c r="S5" t="s">
        <v>16</v>
      </c>
      <c r="T5" t="s">
        <v>17</v>
      </c>
      <c r="U5" t="s">
        <v>18</v>
      </c>
      <c r="V5" t="s">
        <v>19</v>
      </c>
      <c r="W5" t="s">
        <v>20</v>
      </c>
    </row>
    <row r="6" spans="2:23" ht="15" customHeight="1" x14ac:dyDescent="0.25">
      <c r="B6" s="6" t="s">
        <v>3</v>
      </c>
      <c r="C6" s="1">
        <v>1.484</v>
      </c>
      <c r="D6">
        <v>10</v>
      </c>
      <c r="E6">
        <v>85</v>
      </c>
      <c r="F6">
        <v>15</v>
      </c>
      <c r="G6">
        <v>56</v>
      </c>
      <c r="N6" s="8">
        <f>P6</f>
        <v>67.912314349677857</v>
      </c>
      <c r="P6" s="7">
        <f>10+295*Q6</f>
        <v>67.912314349677857</v>
      </c>
      <c r="Q6" s="7">
        <f>(1-R6)/(1+(R6/0.057))</f>
        <v>0.19631292999890798</v>
      </c>
      <c r="R6" s="7">
        <f>(S6+T6)/2</f>
        <v>0.18084415584415584</v>
      </c>
      <c r="S6" s="3">
        <f>(D6-1)/(E6-1)</f>
        <v>0.10714285714285714</v>
      </c>
      <c r="T6" s="3">
        <f>(F6-1)/(G6-1)</f>
        <v>0.25454545454545452</v>
      </c>
      <c r="U6" s="3">
        <f>(H6-1)/(I6-1)</f>
        <v>1</v>
      </c>
      <c r="V6" s="3">
        <f>(J6-1)/(K6-1)</f>
        <v>1</v>
      </c>
      <c r="W6" s="3">
        <f>(L6-1)/(M6-1)</f>
        <v>1</v>
      </c>
    </row>
    <row r="8" spans="2:23" x14ac:dyDescent="0.25">
      <c r="B8" s="2" t="s">
        <v>21</v>
      </c>
    </row>
    <row r="9" spans="2:23" ht="43.5" customHeight="1" x14ac:dyDescent="0.25">
      <c r="B9" s="5" t="s">
        <v>2</v>
      </c>
      <c r="C9" s="1" t="s">
        <v>1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  <c r="J9" s="5" t="s">
        <v>12</v>
      </c>
      <c r="K9" s="5" t="s">
        <v>13</v>
      </c>
      <c r="L9" s="5" t="s">
        <v>14</v>
      </c>
      <c r="M9" s="5" t="s">
        <v>15</v>
      </c>
      <c r="N9" s="5" t="s">
        <v>4</v>
      </c>
      <c r="P9" t="s">
        <v>37</v>
      </c>
      <c r="Q9" t="s">
        <v>36</v>
      </c>
      <c r="R9" t="s">
        <v>5</v>
      </c>
      <c r="S9" t="s">
        <v>16</v>
      </c>
      <c r="T9" t="s">
        <v>17</v>
      </c>
      <c r="U9" t="s">
        <v>18</v>
      </c>
      <c r="V9" t="s">
        <v>19</v>
      </c>
      <c r="W9" t="s">
        <v>20</v>
      </c>
    </row>
    <row r="10" spans="2:23" ht="15" customHeight="1" x14ac:dyDescent="0.25">
      <c r="B10" s="6" t="s">
        <v>23</v>
      </c>
      <c r="C10" s="1">
        <v>2.2450000000000001</v>
      </c>
      <c r="D10">
        <v>17</v>
      </c>
      <c r="E10">
        <v>74</v>
      </c>
      <c r="F10">
        <v>10</v>
      </c>
      <c r="G10">
        <v>28</v>
      </c>
      <c r="H10">
        <v>6</v>
      </c>
      <c r="I10">
        <v>56</v>
      </c>
      <c r="N10" s="8">
        <f>P10</f>
        <v>58.655312423067187</v>
      </c>
      <c r="P10" s="7">
        <f>10+295*Q10</f>
        <v>58.655312423067187</v>
      </c>
      <c r="Q10" s="7">
        <f>(1-R10)/(1+(R10/0.057))</f>
        <v>0.1649332624510752</v>
      </c>
      <c r="R10" s="7">
        <f>(S10+T10+U10)/3</f>
        <v>0.21447350214473501</v>
      </c>
      <c r="S10" s="3">
        <f>(D10-1)/(E10-1)</f>
        <v>0.21917808219178081</v>
      </c>
      <c r="T10" s="3">
        <f>(F10-1)/(G10-1)</f>
        <v>0.33333333333333331</v>
      </c>
      <c r="U10" s="3">
        <f>(H10-1)/(I10-1)</f>
        <v>9.0909090909090912E-2</v>
      </c>
      <c r="V10" s="3">
        <f>(J10-1)/(K10-1)</f>
        <v>1</v>
      </c>
      <c r="W10" s="3">
        <f>(L10-1)/(M10-1)</f>
        <v>1</v>
      </c>
    </row>
    <row r="12" spans="2:23" x14ac:dyDescent="0.25">
      <c r="B12" s="2" t="s">
        <v>22</v>
      </c>
    </row>
    <row r="13" spans="2:23" ht="44.25" customHeight="1" x14ac:dyDescent="0.25">
      <c r="B13" s="5" t="s">
        <v>2</v>
      </c>
      <c r="C13" s="1" t="s">
        <v>1</v>
      </c>
      <c r="D13" s="5" t="s">
        <v>6</v>
      </c>
      <c r="E13" s="5" t="s">
        <v>7</v>
      </c>
      <c r="F13" s="5" t="s">
        <v>8</v>
      </c>
      <c r="G13" s="5" t="s">
        <v>9</v>
      </c>
      <c r="H13" s="5" t="s">
        <v>10</v>
      </c>
      <c r="I13" s="5" t="s">
        <v>11</v>
      </c>
      <c r="J13" s="5" t="s">
        <v>12</v>
      </c>
      <c r="K13" s="5" t="s">
        <v>13</v>
      </c>
      <c r="L13" s="5" t="s">
        <v>14</v>
      </c>
      <c r="M13" s="5" t="s">
        <v>15</v>
      </c>
      <c r="N13" s="5" t="s">
        <v>4</v>
      </c>
      <c r="P13" t="s">
        <v>37</v>
      </c>
      <c r="Q13" t="s">
        <v>36</v>
      </c>
      <c r="R13" t="s">
        <v>5</v>
      </c>
      <c r="S13" t="s">
        <v>16</v>
      </c>
      <c r="T13" t="s">
        <v>17</v>
      </c>
      <c r="U13" t="s">
        <v>18</v>
      </c>
      <c r="V13" t="s">
        <v>19</v>
      </c>
      <c r="W13" t="s">
        <v>20</v>
      </c>
    </row>
    <row r="14" spans="2:23" ht="30" x14ac:dyDescent="0.25">
      <c r="B14" s="6" t="s">
        <v>34</v>
      </c>
      <c r="C14" s="1">
        <v>2.2400000000000002</v>
      </c>
      <c r="D14">
        <v>16</v>
      </c>
      <c r="E14">
        <v>123</v>
      </c>
      <c r="F14">
        <v>28</v>
      </c>
      <c r="G14">
        <v>249</v>
      </c>
      <c r="H14">
        <v>8</v>
      </c>
      <c r="I14">
        <v>81</v>
      </c>
      <c r="N14" s="8">
        <f>P14</f>
        <v>101.93065717589062</v>
      </c>
      <c r="P14" s="7">
        <f>10+295*Q14</f>
        <v>101.93065717589062</v>
      </c>
      <c r="Q14" s="7">
        <f>(1-R14)/(1+(R14/0.057))</f>
        <v>0.31162934635895123</v>
      </c>
      <c r="R14" s="7">
        <f>(S14+T14+U14)/3</f>
        <v>0.10644059580468886</v>
      </c>
      <c r="S14" s="3">
        <f>(D14-1)/(E14-1)</f>
        <v>0.12295081967213115</v>
      </c>
      <c r="T14" s="3">
        <f>(F14-1)/(G14-1)</f>
        <v>0.10887096774193548</v>
      </c>
      <c r="U14" s="3">
        <f>(H14-1)/(I14-1)</f>
        <v>8.7499999999999994E-2</v>
      </c>
      <c r="V14" s="3">
        <f>(J14-1)/(K14-1)</f>
        <v>1</v>
      </c>
      <c r="W14" s="3">
        <f>(L14-1)/(M14-1)</f>
        <v>1</v>
      </c>
    </row>
    <row r="17" spans="2:11" ht="18.75" x14ac:dyDescent="0.3">
      <c r="B17" s="9" t="s">
        <v>24</v>
      </c>
      <c r="C17" s="10"/>
      <c r="D17" s="9">
        <f>(N6+N10+N14)/3</f>
        <v>76.166094649545229</v>
      </c>
    </row>
    <row r="20" spans="2:11" x14ac:dyDescent="0.25">
      <c r="B20" s="1" t="s">
        <v>33</v>
      </c>
      <c r="K20" s="12">
        <f>D17*3000</f>
        <v>228498.28394863568</v>
      </c>
    </row>
    <row r="23" spans="2:11" ht="30" x14ac:dyDescent="0.25">
      <c r="B23" s="4" t="s">
        <v>32</v>
      </c>
      <c r="C23" t="s">
        <v>26</v>
      </c>
      <c r="G23" t="s">
        <v>31</v>
      </c>
    </row>
    <row r="24" spans="2:11" x14ac:dyDescent="0.25">
      <c r="G24" t="s">
        <v>27</v>
      </c>
    </row>
    <row r="25" spans="2:11" x14ac:dyDescent="0.25">
      <c r="G25" t="s">
        <v>29</v>
      </c>
    </row>
    <row r="27" spans="2:11" x14ac:dyDescent="0.25">
      <c r="C27" t="s">
        <v>28</v>
      </c>
    </row>
    <row r="28" spans="2:11" x14ac:dyDescent="0.25">
      <c r="C28" t="s">
        <v>30</v>
      </c>
    </row>
  </sheetData>
  <mergeCells count="1">
    <mergeCell ref="I2:L2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Jimp časopisů pro 1. výsl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2020-01-31T13:10:02Z</dcterms:modified>
</cp:coreProperties>
</file>